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_BVND2\KPI Source\"/>
    </mc:Choice>
  </mc:AlternateContent>
  <xr:revisionPtr revIDLastSave="0" documentId="13_ncr:1_{932AEB47-490F-4E0F-A9FE-963FAF2FEE37}" xr6:coauthVersionLast="47" xr6:coauthVersionMax="47" xr10:uidLastSave="{00000000-0000-0000-0000-000000000000}"/>
  <bookViews>
    <workbookView xWindow="-96" yWindow="-96" windowWidth="19392" windowHeight="10272" activeTab="5" xr2:uid="{9E50808E-3720-4FD0-9203-64937F082991}"/>
  </bookViews>
  <sheets>
    <sheet name="DSNV" sheetId="9" r:id="rId1"/>
    <sheet name="KPI_canhan" sheetId="7" r:id="rId2"/>
    <sheet name="ĐDT-Q1" sheetId="3" r:id="rId3"/>
    <sheet name="ĐDT-Q2" sheetId="4" r:id="rId4"/>
    <sheet name="ĐDT-Q3" sheetId="5" r:id="rId5"/>
    <sheet name="ĐDT-Q4" sheetId="6" r:id="rId6"/>
    <sheet name="ĐDT-Nam" sheetId="8" r:id="rId7"/>
  </sheets>
  <externalReferences>
    <externalReference r:id="rId8"/>
  </externalReferences>
  <definedNames>
    <definedName name="_xlnm._FilterDatabase" localSheetId="6" hidden="1">'ĐDT-Nam'!$C$10:$C$33</definedName>
    <definedName name="_xlnm._FilterDatabase" localSheetId="2" hidden="1">'ĐDT-Q1'!$C$13:$C$47</definedName>
    <definedName name="_xlnm._FilterDatabase" localSheetId="3" hidden="1">'ĐDT-Q2'!$C$13:$C$47</definedName>
    <definedName name="_xlnm._FilterDatabase" localSheetId="4" hidden="1">'ĐDT-Q3'!$C$13:$C$47</definedName>
    <definedName name="_xlnm._FilterDatabase" localSheetId="5" hidden="1">'ĐDT-Q4'!$C$13:$C$47</definedName>
    <definedName name="DS_Muctieu">KPI_canhan!$C$5:$C$105</definedName>
    <definedName name="DSNV">DSNV!$B$3:$B$102</definedName>
    <definedName name="KPI_canhan">KPI_canhan!#REF!</definedName>
    <definedName name="MaNV">DSNV!$B$3:$D$102</definedName>
    <definedName name="_xlnm.Print_Area" localSheetId="6">'ĐDT-Nam'!$A$1:$M$54</definedName>
    <definedName name="_xlnm.Print_Area" localSheetId="2">'ĐDT-Q1'!$A$1:$L$68</definedName>
    <definedName name="_xlnm.Print_Area" localSheetId="3">'ĐDT-Q2'!$A$1:$L$68</definedName>
    <definedName name="_xlnm.Print_Area" localSheetId="4">'ĐDT-Q3'!$A$1:$L$68</definedName>
    <definedName name="_xlnm.Print_Area" localSheetId="5">'ĐDT-Q4'!$A$1:$L$68</definedName>
    <definedName name="STT">DSNV!$A$3:$B$102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2" i="8" l="1"/>
  <c r="F56" i="6"/>
  <c r="F56" i="5"/>
  <c r="F56" i="4"/>
  <c r="F52" i="8"/>
  <c r="J42" i="8"/>
  <c r="J52" i="8" s="1"/>
  <c r="J56" i="6"/>
  <c r="J56" i="5"/>
  <c r="J56" i="4"/>
  <c r="J56" i="3"/>
  <c r="F56" i="3"/>
  <c r="B2" i="7"/>
  <c r="C53" i="8" l="1"/>
  <c r="C43" i="8"/>
  <c r="C67" i="6"/>
  <c r="C57" i="6"/>
  <c r="C67" i="5"/>
  <c r="C57" i="5"/>
  <c r="C67" i="4"/>
  <c r="C57" i="4"/>
  <c r="C67" i="3"/>
  <c r="C57" i="3"/>
  <c r="C3" i="8"/>
  <c r="H5" i="8"/>
  <c r="H5" i="3"/>
  <c r="B1" i="9"/>
  <c r="L16" i="8"/>
  <c r="L17" i="8"/>
  <c r="A11" i="8"/>
  <c r="A13" i="6"/>
  <c r="A13" i="5"/>
  <c r="A13" i="4"/>
  <c r="A13" i="3"/>
  <c r="K13" i="3" l="1"/>
  <c r="K46" i="6" l="1"/>
  <c r="H46" i="6"/>
  <c r="G46" i="6"/>
  <c r="F46" i="6"/>
  <c r="E46" i="6"/>
  <c r="K45" i="6"/>
  <c r="H45" i="6"/>
  <c r="G45" i="6"/>
  <c r="F45" i="6"/>
  <c r="E45" i="6"/>
  <c r="K44" i="6"/>
  <c r="H44" i="6"/>
  <c r="G44" i="6"/>
  <c r="F44" i="6"/>
  <c r="E44" i="6"/>
  <c r="K43" i="6"/>
  <c r="H43" i="6"/>
  <c r="G43" i="6"/>
  <c r="F43" i="6"/>
  <c r="E43" i="6"/>
  <c r="K42" i="6"/>
  <c r="H42" i="6"/>
  <c r="G42" i="6"/>
  <c r="F42" i="6"/>
  <c r="E42" i="6"/>
  <c r="K23" i="6" l="1"/>
  <c r="K24" i="6"/>
  <c r="K25" i="6"/>
  <c r="K26" i="6"/>
  <c r="K27" i="6"/>
  <c r="K28" i="6"/>
  <c r="K29" i="6"/>
  <c r="K30" i="6"/>
  <c r="K31" i="6"/>
  <c r="K32" i="6"/>
  <c r="K33" i="6"/>
  <c r="K34" i="6"/>
  <c r="K35" i="6"/>
  <c r="K36" i="6"/>
  <c r="K37" i="6"/>
  <c r="K38" i="6"/>
  <c r="K39" i="6"/>
  <c r="K40" i="6"/>
  <c r="K46" i="4"/>
  <c r="K45" i="4"/>
  <c r="K44" i="4"/>
  <c r="K43" i="4"/>
  <c r="K42" i="4"/>
  <c r="K14" i="4"/>
  <c r="K15" i="4"/>
  <c r="K16" i="4"/>
  <c r="K17" i="4"/>
  <c r="K18" i="4"/>
  <c r="K19" i="4"/>
  <c r="K20" i="4"/>
  <c r="K21" i="4"/>
  <c r="K22" i="4"/>
  <c r="K23" i="4"/>
  <c r="K24" i="4"/>
  <c r="K25" i="4"/>
  <c r="K26" i="4"/>
  <c r="K27" i="4"/>
  <c r="K28" i="4"/>
  <c r="K29" i="4"/>
  <c r="K30" i="4"/>
  <c r="K31" i="4"/>
  <c r="K32" i="4"/>
  <c r="K33" i="4"/>
  <c r="K34" i="4"/>
  <c r="K35" i="4"/>
  <c r="K36" i="4"/>
  <c r="K37" i="4"/>
  <c r="K38" i="4"/>
  <c r="K39" i="4"/>
  <c r="K40" i="4"/>
  <c r="L42" i="4"/>
  <c r="K46" i="3"/>
  <c r="K45" i="3"/>
  <c r="K44" i="3"/>
  <c r="K43" i="3"/>
  <c r="K42" i="3"/>
  <c r="K46" i="5"/>
  <c r="K45" i="5"/>
  <c r="K44" i="5"/>
  <c r="K43" i="5"/>
  <c r="K42" i="5"/>
  <c r="K17" i="5"/>
  <c r="K18" i="5"/>
  <c r="K19" i="5"/>
  <c r="K20" i="5"/>
  <c r="K21" i="5"/>
  <c r="K22" i="5"/>
  <c r="K23" i="5"/>
  <c r="K24" i="5"/>
  <c r="K25" i="5"/>
  <c r="K26" i="5"/>
  <c r="K27" i="5"/>
  <c r="K28" i="5"/>
  <c r="K29" i="5"/>
  <c r="K30" i="5"/>
  <c r="K31" i="5"/>
  <c r="K32" i="5"/>
  <c r="K33" i="5"/>
  <c r="K34" i="5"/>
  <c r="K35" i="5"/>
  <c r="K36" i="5"/>
  <c r="K37" i="5"/>
  <c r="K38" i="5"/>
  <c r="K39" i="5"/>
  <c r="K40" i="5"/>
  <c r="K14" i="3"/>
  <c r="K15" i="3"/>
  <c r="K16" i="3"/>
  <c r="K17" i="3"/>
  <c r="K18" i="3"/>
  <c r="K19" i="3"/>
  <c r="K20" i="3"/>
  <c r="K21" i="3"/>
  <c r="K22" i="3"/>
  <c r="K23" i="3"/>
  <c r="K24" i="3"/>
  <c r="K25" i="3"/>
  <c r="K26" i="3"/>
  <c r="K27" i="3"/>
  <c r="K28" i="3"/>
  <c r="K29" i="3"/>
  <c r="K30" i="3"/>
  <c r="K31" i="3"/>
  <c r="K32" i="3"/>
  <c r="K33" i="3"/>
  <c r="K34" i="3"/>
  <c r="K35" i="3"/>
  <c r="K36" i="3"/>
  <c r="K37" i="3"/>
  <c r="K38" i="3"/>
  <c r="K39" i="3"/>
  <c r="K40" i="3"/>
  <c r="L42" i="6"/>
  <c r="L42" i="5"/>
  <c r="G28" i="8" l="1"/>
  <c r="I28" i="8" s="1"/>
  <c r="G27" i="8"/>
  <c r="I27" i="8" s="1"/>
  <c r="B21" i="8"/>
  <c r="B22" i="8" s="1"/>
  <c r="B23" i="8" s="1"/>
  <c r="B24" i="8" s="1"/>
  <c r="L18" i="8"/>
  <c r="G30" i="8" s="1"/>
  <c r="I30" i="8" s="1"/>
  <c r="J67" i="6" l="1"/>
  <c r="F67" i="6"/>
  <c r="J57" i="6"/>
  <c r="F57" i="6"/>
  <c r="J67" i="5"/>
  <c r="F67" i="5"/>
  <c r="J57" i="5"/>
  <c r="F57" i="5"/>
  <c r="J67" i="4"/>
  <c r="F67" i="4"/>
  <c r="J57" i="4"/>
  <c r="F57" i="4"/>
  <c r="C3" i="3"/>
  <c r="B4" i="9" l="1"/>
  <c r="C4" i="9"/>
  <c r="D4" i="9"/>
  <c r="E4" i="9"/>
  <c r="F4" i="9"/>
  <c r="B5" i="9"/>
  <c r="C5" i="9"/>
  <c r="D5" i="9"/>
  <c r="E5" i="9"/>
  <c r="F5" i="9"/>
  <c r="B6" i="9"/>
  <c r="C6" i="9"/>
  <c r="D6" i="9"/>
  <c r="E6" i="9"/>
  <c r="F6" i="9"/>
  <c r="B7" i="9"/>
  <c r="C7" i="9"/>
  <c r="D7" i="9"/>
  <c r="E7" i="9"/>
  <c r="F7" i="9"/>
  <c r="B8" i="9"/>
  <c r="C8" i="9"/>
  <c r="D8" i="9"/>
  <c r="E8" i="9"/>
  <c r="F8" i="9"/>
  <c r="B9" i="9"/>
  <c r="C9" i="9"/>
  <c r="D9" i="9"/>
  <c r="E9" i="9"/>
  <c r="F9" i="9"/>
  <c r="B10" i="9"/>
  <c r="C10" i="9"/>
  <c r="D10" i="9"/>
  <c r="E10" i="9"/>
  <c r="F10" i="9"/>
  <c r="B11" i="9"/>
  <c r="C11" i="9"/>
  <c r="D11" i="9"/>
  <c r="E11" i="9"/>
  <c r="F11" i="9"/>
  <c r="B12" i="9"/>
  <c r="C12" i="9"/>
  <c r="D12" i="9"/>
  <c r="E12" i="9"/>
  <c r="F12" i="9"/>
  <c r="B13" i="9"/>
  <c r="C13" i="9"/>
  <c r="D13" i="9"/>
  <c r="E13" i="9"/>
  <c r="F13" i="9"/>
  <c r="B14" i="9"/>
  <c r="C14" i="9"/>
  <c r="D14" i="9"/>
  <c r="E14" i="9"/>
  <c r="F14" i="9"/>
  <c r="B15" i="9"/>
  <c r="C15" i="9"/>
  <c r="D15" i="9"/>
  <c r="E15" i="9"/>
  <c r="F15" i="9"/>
  <c r="B16" i="9"/>
  <c r="C16" i="9"/>
  <c r="D16" i="9"/>
  <c r="E16" i="9"/>
  <c r="F16" i="9"/>
  <c r="B17" i="9"/>
  <c r="C17" i="9"/>
  <c r="D17" i="9"/>
  <c r="E17" i="9"/>
  <c r="F17" i="9"/>
  <c r="B18" i="9"/>
  <c r="C18" i="9"/>
  <c r="D18" i="9"/>
  <c r="E18" i="9"/>
  <c r="F18" i="9"/>
  <c r="B19" i="9"/>
  <c r="C19" i="9"/>
  <c r="D19" i="9"/>
  <c r="E19" i="9"/>
  <c r="F19" i="9"/>
  <c r="B20" i="9"/>
  <c r="C20" i="9"/>
  <c r="D20" i="9"/>
  <c r="E20" i="9"/>
  <c r="F20" i="9"/>
  <c r="B21" i="9"/>
  <c r="C21" i="9"/>
  <c r="D21" i="9"/>
  <c r="E21" i="9"/>
  <c r="F21" i="9"/>
  <c r="B22" i="9"/>
  <c r="C22" i="9"/>
  <c r="D22" i="9"/>
  <c r="E22" i="9"/>
  <c r="F22" i="9"/>
  <c r="B23" i="9"/>
  <c r="C23" i="9"/>
  <c r="D23" i="9"/>
  <c r="E23" i="9"/>
  <c r="F23" i="9"/>
  <c r="B24" i="9"/>
  <c r="C24" i="9"/>
  <c r="D24" i="9"/>
  <c r="E24" i="9"/>
  <c r="F24" i="9"/>
  <c r="B25" i="9"/>
  <c r="C25" i="9"/>
  <c r="D25" i="9"/>
  <c r="E25" i="9"/>
  <c r="F25" i="9"/>
  <c r="B26" i="9"/>
  <c r="C26" i="9"/>
  <c r="D26" i="9"/>
  <c r="E26" i="9"/>
  <c r="F26" i="9"/>
  <c r="B27" i="9"/>
  <c r="C27" i="9"/>
  <c r="D27" i="9"/>
  <c r="E27" i="9"/>
  <c r="F27" i="9"/>
  <c r="B28" i="9"/>
  <c r="C28" i="9"/>
  <c r="D28" i="9"/>
  <c r="E28" i="9"/>
  <c r="F28" i="9"/>
  <c r="B29" i="9"/>
  <c r="C29" i="9"/>
  <c r="D29" i="9"/>
  <c r="E29" i="9"/>
  <c r="F29" i="9"/>
  <c r="B30" i="9"/>
  <c r="C30" i="9"/>
  <c r="D30" i="9"/>
  <c r="E30" i="9"/>
  <c r="F30" i="9"/>
  <c r="B31" i="9"/>
  <c r="C31" i="9"/>
  <c r="D31" i="9"/>
  <c r="E31" i="9"/>
  <c r="F31" i="9"/>
  <c r="B32" i="9"/>
  <c r="C32" i="9"/>
  <c r="D32" i="9"/>
  <c r="E32" i="9"/>
  <c r="F32" i="9"/>
  <c r="B33" i="9"/>
  <c r="C33" i="9"/>
  <c r="D33" i="9"/>
  <c r="E33" i="9"/>
  <c r="F33" i="9"/>
  <c r="B34" i="9"/>
  <c r="C34" i="9"/>
  <c r="D34" i="9"/>
  <c r="E34" i="9"/>
  <c r="F34" i="9"/>
  <c r="B35" i="9"/>
  <c r="C35" i="9"/>
  <c r="D35" i="9"/>
  <c r="E35" i="9"/>
  <c r="F35" i="9"/>
  <c r="B36" i="9"/>
  <c r="C36" i="9"/>
  <c r="D36" i="9"/>
  <c r="E36" i="9"/>
  <c r="F36" i="9"/>
  <c r="B37" i="9"/>
  <c r="C37" i="9"/>
  <c r="D37" i="9"/>
  <c r="E37" i="9"/>
  <c r="F37" i="9"/>
  <c r="B38" i="9"/>
  <c r="C38" i="9"/>
  <c r="D38" i="9"/>
  <c r="E38" i="9"/>
  <c r="F38" i="9"/>
  <c r="B39" i="9"/>
  <c r="C39" i="9"/>
  <c r="D39" i="9"/>
  <c r="E39" i="9"/>
  <c r="F39" i="9"/>
  <c r="B40" i="9"/>
  <c r="C40" i="9"/>
  <c r="D40" i="9"/>
  <c r="E40" i="9"/>
  <c r="F40" i="9"/>
  <c r="B41" i="9"/>
  <c r="C41" i="9"/>
  <c r="D41" i="9"/>
  <c r="E41" i="9"/>
  <c r="F41" i="9"/>
  <c r="B42" i="9"/>
  <c r="C42" i="9"/>
  <c r="D42" i="9"/>
  <c r="E42" i="9"/>
  <c r="F42" i="9"/>
  <c r="B43" i="9"/>
  <c r="C43" i="9"/>
  <c r="D43" i="9"/>
  <c r="E43" i="9"/>
  <c r="F43" i="9"/>
  <c r="B44" i="9"/>
  <c r="C44" i="9"/>
  <c r="D44" i="9"/>
  <c r="E44" i="9"/>
  <c r="F44" i="9"/>
  <c r="B45" i="9"/>
  <c r="C45" i="9"/>
  <c r="D45" i="9"/>
  <c r="E45" i="9"/>
  <c r="F45" i="9"/>
  <c r="B46" i="9"/>
  <c r="C46" i="9"/>
  <c r="D46" i="9"/>
  <c r="E46" i="9"/>
  <c r="F46" i="9"/>
  <c r="B47" i="9"/>
  <c r="C47" i="9"/>
  <c r="D47" i="9"/>
  <c r="E47" i="9"/>
  <c r="F47" i="9"/>
  <c r="B48" i="9"/>
  <c r="C48" i="9"/>
  <c r="D48" i="9"/>
  <c r="E48" i="9"/>
  <c r="F48" i="9"/>
  <c r="B49" i="9"/>
  <c r="C49" i="9"/>
  <c r="D49" i="9"/>
  <c r="E49" i="9"/>
  <c r="F49" i="9"/>
  <c r="B50" i="9"/>
  <c r="C50" i="9"/>
  <c r="D50" i="9"/>
  <c r="E50" i="9"/>
  <c r="F50" i="9"/>
  <c r="B51" i="9"/>
  <c r="C51" i="9"/>
  <c r="D51" i="9"/>
  <c r="E51" i="9"/>
  <c r="F51" i="9"/>
  <c r="B52" i="9"/>
  <c r="C52" i="9"/>
  <c r="D52" i="9"/>
  <c r="E52" i="9"/>
  <c r="F52" i="9"/>
  <c r="B53" i="9"/>
  <c r="C53" i="9"/>
  <c r="D53" i="9"/>
  <c r="E53" i="9"/>
  <c r="F53" i="9"/>
  <c r="B54" i="9"/>
  <c r="C54" i="9"/>
  <c r="D54" i="9"/>
  <c r="E54" i="9"/>
  <c r="F54" i="9"/>
  <c r="B55" i="9"/>
  <c r="C55" i="9"/>
  <c r="D55" i="9"/>
  <c r="E55" i="9"/>
  <c r="F55" i="9"/>
  <c r="B56" i="9"/>
  <c r="C56" i="9"/>
  <c r="D56" i="9"/>
  <c r="E56" i="9"/>
  <c r="F56" i="9"/>
  <c r="B57" i="9"/>
  <c r="C57" i="9"/>
  <c r="D57" i="9"/>
  <c r="E57" i="9"/>
  <c r="F57" i="9"/>
  <c r="B58" i="9"/>
  <c r="C58" i="9"/>
  <c r="D58" i="9"/>
  <c r="E58" i="9"/>
  <c r="F58" i="9"/>
  <c r="B59" i="9"/>
  <c r="C59" i="9"/>
  <c r="D59" i="9"/>
  <c r="E59" i="9"/>
  <c r="F59" i="9"/>
  <c r="B60" i="9"/>
  <c r="C60" i="9"/>
  <c r="D60" i="9"/>
  <c r="E60" i="9"/>
  <c r="F60" i="9"/>
  <c r="B61" i="9"/>
  <c r="C61" i="9"/>
  <c r="D61" i="9"/>
  <c r="E61" i="9"/>
  <c r="F61" i="9"/>
  <c r="B62" i="9"/>
  <c r="C62" i="9"/>
  <c r="D62" i="9"/>
  <c r="E62" i="9"/>
  <c r="F62" i="9"/>
  <c r="B63" i="9"/>
  <c r="C63" i="9"/>
  <c r="D63" i="9"/>
  <c r="E63" i="9"/>
  <c r="F63" i="9"/>
  <c r="B64" i="9"/>
  <c r="C64" i="9"/>
  <c r="D64" i="9"/>
  <c r="E64" i="9"/>
  <c r="F64" i="9"/>
  <c r="B65" i="9"/>
  <c r="C65" i="9"/>
  <c r="D65" i="9"/>
  <c r="E65" i="9"/>
  <c r="F65" i="9"/>
  <c r="B66" i="9"/>
  <c r="C66" i="9"/>
  <c r="D66" i="9"/>
  <c r="E66" i="9"/>
  <c r="F66" i="9"/>
  <c r="B67" i="9"/>
  <c r="C67" i="9"/>
  <c r="D67" i="9"/>
  <c r="E67" i="9"/>
  <c r="F67" i="9"/>
  <c r="B68" i="9"/>
  <c r="C68" i="9"/>
  <c r="D68" i="9"/>
  <c r="E68" i="9"/>
  <c r="F68" i="9"/>
  <c r="B69" i="9"/>
  <c r="C69" i="9"/>
  <c r="D69" i="9"/>
  <c r="E69" i="9"/>
  <c r="F69" i="9"/>
  <c r="B70" i="9"/>
  <c r="C70" i="9"/>
  <c r="D70" i="9"/>
  <c r="E70" i="9"/>
  <c r="F70" i="9"/>
  <c r="B71" i="9"/>
  <c r="C71" i="9"/>
  <c r="D71" i="9"/>
  <c r="E71" i="9"/>
  <c r="F71" i="9"/>
  <c r="B72" i="9"/>
  <c r="C72" i="9"/>
  <c r="D72" i="9"/>
  <c r="E72" i="9"/>
  <c r="F72" i="9"/>
  <c r="B73" i="9"/>
  <c r="C73" i="9"/>
  <c r="D73" i="9"/>
  <c r="E73" i="9"/>
  <c r="F73" i="9"/>
  <c r="B74" i="9"/>
  <c r="C74" i="9"/>
  <c r="D74" i="9"/>
  <c r="E74" i="9"/>
  <c r="F74" i="9"/>
  <c r="B75" i="9"/>
  <c r="C75" i="9"/>
  <c r="D75" i="9"/>
  <c r="E75" i="9"/>
  <c r="F75" i="9"/>
  <c r="B76" i="9"/>
  <c r="C76" i="9"/>
  <c r="D76" i="9"/>
  <c r="E76" i="9"/>
  <c r="F76" i="9"/>
  <c r="B77" i="9"/>
  <c r="C77" i="9"/>
  <c r="D77" i="9"/>
  <c r="E77" i="9"/>
  <c r="F77" i="9"/>
  <c r="B78" i="9"/>
  <c r="C78" i="9"/>
  <c r="D78" i="9"/>
  <c r="E78" i="9"/>
  <c r="F78" i="9"/>
  <c r="B79" i="9"/>
  <c r="C79" i="9"/>
  <c r="D79" i="9"/>
  <c r="E79" i="9"/>
  <c r="F79" i="9"/>
  <c r="B80" i="9"/>
  <c r="C80" i="9"/>
  <c r="D80" i="9"/>
  <c r="E80" i="9"/>
  <c r="F80" i="9"/>
  <c r="B81" i="9"/>
  <c r="C81" i="9"/>
  <c r="D81" i="9"/>
  <c r="E81" i="9"/>
  <c r="F81" i="9"/>
  <c r="B82" i="9"/>
  <c r="C82" i="9"/>
  <c r="D82" i="9"/>
  <c r="E82" i="9"/>
  <c r="F82" i="9"/>
  <c r="B83" i="9"/>
  <c r="C83" i="9"/>
  <c r="D83" i="9"/>
  <c r="E83" i="9"/>
  <c r="F83" i="9"/>
  <c r="B84" i="9"/>
  <c r="C84" i="9"/>
  <c r="D84" i="9"/>
  <c r="E84" i="9"/>
  <c r="F84" i="9"/>
  <c r="B85" i="9"/>
  <c r="C85" i="9"/>
  <c r="D85" i="9"/>
  <c r="E85" i="9"/>
  <c r="F85" i="9"/>
  <c r="B86" i="9"/>
  <c r="C86" i="9"/>
  <c r="D86" i="9"/>
  <c r="E86" i="9"/>
  <c r="F86" i="9"/>
  <c r="B87" i="9"/>
  <c r="C87" i="9"/>
  <c r="D87" i="9"/>
  <c r="E87" i="9"/>
  <c r="F87" i="9"/>
  <c r="B88" i="9"/>
  <c r="C88" i="9"/>
  <c r="D88" i="9"/>
  <c r="E88" i="9"/>
  <c r="F88" i="9"/>
  <c r="B89" i="9"/>
  <c r="C89" i="9"/>
  <c r="D89" i="9"/>
  <c r="E89" i="9"/>
  <c r="F89" i="9"/>
  <c r="B90" i="9"/>
  <c r="C90" i="9"/>
  <c r="D90" i="9"/>
  <c r="E90" i="9"/>
  <c r="F90" i="9"/>
  <c r="B91" i="9"/>
  <c r="C91" i="9"/>
  <c r="D91" i="9"/>
  <c r="E91" i="9"/>
  <c r="F91" i="9"/>
  <c r="B92" i="9"/>
  <c r="C92" i="9"/>
  <c r="D92" i="9"/>
  <c r="E92" i="9"/>
  <c r="F92" i="9"/>
  <c r="B93" i="9"/>
  <c r="C93" i="9"/>
  <c r="D93" i="9"/>
  <c r="E93" i="9"/>
  <c r="F93" i="9"/>
  <c r="B94" i="9"/>
  <c r="C94" i="9"/>
  <c r="D94" i="9"/>
  <c r="E94" i="9"/>
  <c r="F94" i="9"/>
  <c r="B95" i="9"/>
  <c r="C95" i="9"/>
  <c r="D95" i="9"/>
  <c r="E95" i="9"/>
  <c r="F95" i="9"/>
  <c r="B96" i="9"/>
  <c r="C96" i="9"/>
  <c r="D96" i="9"/>
  <c r="E96" i="9"/>
  <c r="F96" i="9"/>
  <c r="B97" i="9"/>
  <c r="C97" i="9"/>
  <c r="D97" i="9"/>
  <c r="E97" i="9"/>
  <c r="F97" i="9"/>
  <c r="B98" i="9"/>
  <c r="C98" i="9"/>
  <c r="D98" i="9"/>
  <c r="E98" i="9"/>
  <c r="F98" i="9"/>
  <c r="B99" i="9"/>
  <c r="C99" i="9"/>
  <c r="D99" i="9"/>
  <c r="E99" i="9"/>
  <c r="F99" i="9"/>
  <c r="B100" i="9"/>
  <c r="C100" i="9"/>
  <c r="D100" i="9"/>
  <c r="E100" i="9"/>
  <c r="F100" i="9"/>
  <c r="B101" i="9"/>
  <c r="C101" i="9"/>
  <c r="D101" i="9"/>
  <c r="E101" i="9"/>
  <c r="F101" i="9"/>
  <c r="B102" i="9"/>
  <c r="C102" i="9"/>
  <c r="D102" i="9"/>
  <c r="E102" i="9"/>
  <c r="F102" i="9"/>
  <c r="C3" i="9"/>
  <c r="D3" i="9"/>
  <c r="G3" i="9"/>
  <c r="G4" i="9"/>
  <c r="G5" i="9"/>
  <c r="B3" i="9"/>
  <c r="J53" i="8"/>
  <c r="F53" i="8"/>
  <c r="J43" i="8"/>
  <c r="F43" i="8"/>
  <c r="D4" i="3" l="1"/>
  <c r="D4" i="5"/>
  <c r="D4" i="4"/>
  <c r="D4" i="8"/>
  <c r="C42" i="8" s="1"/>
  <c r="C52" i="8" s="1"/>
  <c r="D4" i="6"/>
  <c r="J66" i="6"/>
  <c r="J66" i="5"/>
  <c r="J66" i="4"/>
  <c r="F66" i="6"/>
  <c r="F66" i="5"/>
  <c r="F66" i="4"/>
  <c r="D5" i="3"/>
  <c r="C56" i="3" s="1"/>
  <c r="H4" i="3"/>
  <c r="D5" i="8" l="1"/>
  <c r="H4" i="8"/>
  <c r="H46" i="5"/>
  <c r="G46" i="5"/>
  <c r="F46" i="5"/>
  <c r="E46" i="5"/>
  <c r="H45" i="5"/>
  <c r="G45" i="5"/>
  <c r="F45" i="5"/>
  <c r="E45" i="5"/>
  <c r="H44" i="5"/>
  <c r="G44" i="5"/>
  <c r="F44" i="5"/>
  <c r="E44" i="5"/>
  <c r="H43" i="5"/>
  <c r="G43" i="5"/>
  <c r="F43" i="5"/>
  <c r="E43" i="5"/>
  <c r="H42" i="5"/>
  <c r="G42" i="5"/>
  <c r="F42" i="5"/>
  <c r="E42" i="5"/>
  <c r="E43" i="4"/>
  <c r="F43" i="4"/>
  <c r="G43" i="4"/>
  <c r="H43" i="4"/>
  <c r="E44" i="4"/>
  <c r="F44" i="4"/>
  <c r="G44" i="4"/>
  <c r="H44" i="4"/>
  <c r="E45" i="4"/>
  <c r="F45" i="4"/>
  <c r="G45" i="4"/>
  <c r="H45" i="4"/>
  <c r="E46" i="4"/>
  <c r="F46" i="4"/>
  <c r="G46" i="4"/>
  <c r="H46" i="4"/>
  <c r="E43" i="3"/>
  <c r="F43" i="3"/>
  <c r="G43" i="3"/>
  <c r="H43" i="3"/>
  <c r="E44" i="3"/>
  <c r="F44" i="3"/>
  <c r="G44" i="3"/>
  <c r="H44" i="3"/>
  <c r="E45" i="3"/>
  <c r="F45" i="3"/>
  <c r="G45" i="3"/>
  <c r="H45" i="3"/>
  <c r="E46" i="3"/>
  <c r="F46" i="3"/>
  <c r="G46" i="3"/>
  <c r="H46" i="3"/>
  <c r="H42" i="4"/>
  <c r="G42" i="4"/>
  <c r="F42" i="4"/>
  <c r="E42" i="4"/>
  <c r="F42" i="3"/>
  <c r="L42" i="3"/>
  <c r="G42" i="3"/>
  <c r="H42" i="3"/>
  <c r="E42" i="3"/>
  <c r="D47" i="6" l="1"/>
  <c r="K8" i="6"/>
  <c r="H5" i="6"/>
  <c r="C3" i="6"/>
  <c r="D47" i="5"/>
  <c r="K8" i="5"/>
  <c r="H5" i="5"/>
  <c r="C3" i="5"/>
  <c r="D47" i="4"/>
  <c r="K8" i="4"/>
  <c r="H5" i="4"/>
  <c r="C3" i="4"/>
  <c r="J66" i="3"/>
  <c r="F66" i="3"/>
  <c r="J67" i="3"/>
  <c r="F67" i="3"/>
  <c r="J57" i="3"/>
  <c r="F57" i="3"/>
  <c r="D47" i="3"/>
  <c r="K8" i="3"/>
  <c r="D5" i="6" l="1"/>
  <c r="H4" i="6"/>
  <c r="D5" i="5"/>
  <c r="H4" i="5"/>
  <c r="H4" i="4"/>
  <c r="D5" i="4"/>
  <c r="C66" i="3"/>
  <c r="C56" i="6" l="1"/>
  <c r="C66" i="6" s="1"/>
  <c r="C56" i="5"/>
  <c r="C66" i="5" s="1"/>
  <c r="C56" i="4"/>
  <c r="C66" i="4" s="1"/>
  <c r="K11" i="3"/>
  <c r="K47" i="3" s="1"/>
  <c r="K13" i="4"/>
  <c r="K11" i="4" s="1"/>
  <c r="K47" i="4" s="1"/>
  <c r="F3" i="9"/>
  <c r="E3" i="9" l="1"/>
  <c r="K18" i="6" l="1"/>
  <c r="K17" i="6"/>
  <c r="K14" i="6"/>
  <c r="K13" i="6" l="1"/>
  <c r="L11" i="8"/>
  <c r="K20" i="6"/>
  <c r="K21" i="6"/>
  <c r="K22" i="6"/>
  <c r="K19" i="6"/>
  <c r="K16" i="6"/>
  <c r="K15" i="6"/>
  <c r="L12" i="8"/>
  <c r="L15" i="8"/>
  <c r="L14" i="8"/>
  <c r="K11" i="6" l="1"/>
  <c r="K47" i="6" s="1"/>
  <c r="K14" i="5" l="1"/>
  <c r="K15" i="5" l="1"/>
  <c r="K16" i="5" l="1"/>
  <c r="A12" i="8" l="1"/>
  <c r="A14" i="5" l="1"/>
  <c r="A15" i="5" l="1"/>
  <c r="A14" i="4"/>
  <c r="A14" i="3"/>
  <c r="D13" i="6" l="1"/>
  <c r="C13" i="6"/>
  <c r="I13" i="6" l="1"/>
  <c r="H13" i="6"/>
  <c r="F13" i="6"/>
  <c r="L13" i="6"/>
  <c r="G13" i="6"/>
  <c r="E13" i="6"/>
  <c r="M13" i="6"/>
  <c r="C14" i="4" l="1"/>
  <c r="C15" i="5"/>
  <c r="C14" i="5"/>
  <c r="D12" i="8"/>
  <c r="C12" i="8"/>
  <c r="D14" i="5"/>
  <c r="C11" i="8"/>
  <c r="C13" i="4"/>
  <c r="C13" i="5"/>
  <c r="C13" i="3"/>
  <c r="C14" i="3"/>
  <c r="A15" i="4" l="1"/>
  <c r="E12" i="8"/>
  <c r="F12" i="8"/>
  <c r="H12" i="8"/>
  <c r="G12" i="8"/>
  <c r="M12" i="8"/>
  <c r="I12" i="8"/>
  <c r="J12" i="8"/>
  <c r="N12" i="8"/>
  <c r="H14" i="4"/>
  <c r="G14" i="4"/>
  <c r="L14" i="4"/>
  <c r="I14" i="4"/>
  <c r="E14" i="4"/>
  <c r="F14" i="4"/>
  <c r="F13" i="4"/>
  <c r="I13" i="4"/>
  <c r="H13" i="4"/>
  <c r="L13" i="4"/>
  <c r="G13" i="4"/>
  <c r="E13" i="4"/>
  <c r="A14" i="6"/>
  <c r="D14" i="4"/>
  <c r="F14" i="5"/>
  <c r="G14" i="5"/>
  <c r="I14" i="5"/>
  <c r="E14" i="5"/>
  <c r="L14" i="5"/>
  <c r="H14" i="5"/>
  <c r="A16" i="5"/>
  <c r="D15" i="5"/>
  <c r="I13" i="5"/>
  <c r="H13" i="5"/>
  <c r="G13" i="5"/>
  <c r="E13" i="5"/>
  <c r="L13" i="5"/>
  <c r="F13" i="5"/>
  <c r="M11" i="8"/>
  <c r="E11" i="8"/>
  <c r="J11" i="8"/>
  <c r="I11" i="8"/>
  <c r="F11" i="8"/>
  <c r="G11" i="8"/>
  <c r="H11" i="8"/>
  <c r="A13" i="8"/>
  <c r="E13" i="3"/>
  <c r="I13" i="3"/>
  <c r="F13" i="3"/>
  <c r="H13" i="3"/>
  <c r="G13" i="3"/>
  <c r="L13" i="3"/>
  <c r="D13" i="3"/>
  <c r="A15" i="3"/>
  <c r="D14" i="3"/>
  <c r="L15" i="5"/>
  <c r="G15" i="5"/>
  <c r="E15" i="5"/>
  <c r="I15" i="5"/>
  <c r="H15" i="5"/>
  <c r="F15" i="5"/>
  <c r="G14" i="3"/>
  <c r="L14" i="3"/>
  <c r="H14" i="3"/>
  <c r="E14" i="3"/>
  <c r="I14" i="3"/>
  <c r="F14" i="3"/>
  <c r="C14" i="6" l="1"/>
  <c r="D14" i="6"/>
  <c r="B14" i="6"/>
  <c r="A15" i="6"/>
  <c r="A16" i="3"/>
  <c r="C15" i="3"/>
  <c r="D15" i="3"/>
  <c r="D13" i="8"/>
  <c r="C13" i="8"/>
  <c r="A14" i="8"/>
  <c r="B13" i="8"/>
  <c r="D13" i="5"/>
  <c r="K13" i="5" s="1"/>
  <c r="K11" i="5" s="1"/>
  <c r="K47" i="5" s="1"/>
  <c r="D11" i="8"/>
  <c r="C16" i="5"/>
  <c r="D16" i="5"/>
  <c r="A17" i="5"/>
  <c r="B16" i="5"/>
  <c r="C15" i="4"/>
  <c r="A16" i="4"/>
  <c r="D15" i="4"/>
  <c r="D13" i="4"/>
  <c r="D15" i="6" l="1"/>
  <c r="A16" i="6"/>
  <c r="B15" i="6"/>
  <c r="C15" i="6"/>
  <c r="G15" i="4"/>
  <c r="L15" i="4"/>
  <c r="H15" i="4"/>
  <c r="I15" i="4"/>
  <c r="E15" i="4"/>
  <c r="F15" i="4"/>
  <c r="M15" i="4"/>
  <c r="L16" i="5"/>
  <c r="E16" i="5"/>
  <c r="G16" i="5"/>
  <c r="I16" i="5"/>
  <c r="M16" i="5"/>
  <c r="F16" i="5"/>
  <c r="H16" i="5"/>
  <c r="C14" i="8"/>
  <c r="D14" i="8"/>
  <c r="A15" i="8"/>
  <c r="B14" i="8"/>
  <c r="M15" i="3"/>
  <c r="E15" i="3"/>
  <c r="H15" i="3"/>
  <c r="G15" i="3"/>
  <c r="F15" i="3"/>
  <c r="I15" i="3"/>
  <c r="L15" i="3"/>
  <c r="M13" i="8"/>
  <c r="N13" i="8"/>
  <c r="F13" i="8"/>
  <c r="J13" i="8"/>
  <c r="L13" i="8" s="1"/>
  <c r="L9" i="8" s="1"/>
  <c r="G29" i="8" s="1"/>
  <c r="I29" i="8" s="1"/>
  <c r="L25" i="8" s="1"/>
  <c r="I13" i="8"/>
  <c r="E13" i="8"/>
  <c r="H13" i="8"/>
  <c r="G13" i="8"/>
  <c r="A17" i="3"/>
  <c r="D16" i="3"/>
  <c r="C16" i="3"/>
  <c r="A17" i="4"/>
  <c r="C16" i="4"/>
  <c r="D16" i="4"/>
  <c r="B17" i="5"/>
  <c r="A18" i="5"/>
  <c r="D17" i="5"/>
  <c r="C17" i="5"/>
  <c r="G14" i="6"/>
  <c r="L14" i="6"/>
  <c r="F14" i="6"/>
  <c r="I14" i="6"/>
  <c r="M14" i="6"/>
  <c r="H14" i="6"/>
  <c r="E14" i="6"/>
  <c r="F16" i="3" l="1"/>
  <c r="E16" i="3"/>
  <c r="M16" i="3"/>
  <c r="L16" i="3"/>
  <c r="H16" i="3"/>
  <c r="G16" i="3"/>
  <c r="I16" i="3"/>
  <c r="I15" i="6"/>
  <c r="E15" i="6"/>
  <c r="H15" i="6"/>
  <c r="F15" i="6"/>
  <c r="L15" i="6"/>
  <c r="M15" i="6"/>
  <c r="G15" i="6"/>
  <c r="F17" i="5"/>
  <c r="I17" i="5"/>
  <c r="E17" i="5"/>
  <c r="G17" i="5"/>
  <c r="M17" i="5"/>
  <c r="H17" i="5"/>
  <c r="L17" i="5"/>
  <c r="I14" i="8"/>
  <c r="G14" i="8"/>
  <c r="H14" i="8"/>
  <c r="F14" i="8"/>
  <c r="N14" i="8"/>
  <c r="M14" i="8"/>
  <c r="J14" i="8"/>
  <c r="E14" i="8"/>
  <c r="B17" i="3"/>
  <c r="C17" i="3"/>
  <c r="A18" i="3"/>
  <c r="D17" i="3"/>
  <c r="A17" i="6"/>
  <c r="C16" i="6"/>
  <c r="D16" i="6"/>
  <c r="B16" i="6"/>
  <c r="I16" i="4"/>
  <c r="M16" i="4"/>
  <c r="H16" i="4"/>
  <c r="F16" i="4"/>
  <c r="E16" i="4"/>
  <c r="G16" i="4"/>
  <c r="L16" i="4"/>
  <c r="B18" i="5"/>
  <c r="D18" i="5"/>
  <c r="A19" i="5"/>
  <c r="C18" i="5"/>
  <c r="A18" i="4"/>
  <c r="B17" i="4"/>
  <c r="D17" i="4"/>
  <c r="C17" i="4"/>
  <c r="A16" i="8"/>
  <c r="D15" i="8"/>
  <c r="B15" i="8"/>
  <c r="C15" i="8"/>
  <c r="I17" i="4" l="1"/>
  <c r="H17" i="4"/>
  <c r="G17" i="4"/>
  <c r="E17" i="4"/>
  <c r="F17" i="4"/>
  <c r="L17" i="4"/>
  <c r="M17" i="4"/>
  <c r="D19" i="5"/>
  <c r="A20" i="5"/>
  <c r="C19" i="5"/>
  <c r="B19" i="5"/>
  <c r="G16" i="6"/>
  <c r="H16" i="6"/>
  <c r="L16" i="6"/>
  <c r="E16" i="6"/>
  <c r="F16" i="6"/>
  <c r="M16" i="6"/>
  <c r="I16" i="6"/>
  <c r="E17" i="3"/>
  <c r="H17" i="3"/>
  <c r="G17" i="3"/>
  <c r="L17" i="3"/>
  <c r="M17" i="3"/>
  <c r="F17" i="3"/>
  <c r="I17" i="3"/>
  <c r="M15" i="8"/>
  <c r="N15" i="8"/>
  <c r="J15" i="8"/>
  <c r="I15" i="8"/>
  <c r="H15" i="8"/>
  <c r="G15" i="8"/>
  <c r="F15" i="8"/>
  <c r="E15" i="8"/>
  <c r="H18" i="5"/>
  <c r="I18" i="5"/>
  <c r="F18" i="5"/>
  <c r="L18" i="5"/>
  <c r="G18" i="5"/>
  <c r="E18" i="5"/>
  <c r="M18" i="5"/>
  <c r="D18" i="3"/>
  <c r="B18" i="3"/>
  <c r="A19" i="3"/>
  <c r="C18" i="3"/>
  <c r="A18" i="6"/>
  <c r="C17" i="6"/>
  <c r="B17" i="6"/>
  <c r="D17" i="6"/>
  <c r="B16" i="8"/>
  <c r="C16" i="8"/>
  <c r="A17" i="8"/>
  <c r="D16" i="8"/>
  <c r="A19" i="4"/>
  <c r="C18" i="4"/>
  <c r="B18" i="4"/>
  <c r="D18" i="4"/>
  <c r="B17" i="8" l="1"/>
  <c r="D17" i="8"/>
  <c r="C17" i="8"/>
  <c r="B11" i="8"/>
  <c r="B12" i="8"/>
  <c r="D19" i="3"/>
  <c r="C19" i="3"/>
  <c r="A20" i="3"/>
  <c r="B19" i="3"/>
  <c r="G16" i="8"/>
  <c r="E16" i="8"/>
  <c r="M16" i="8"/>
  <c r="J16" i="8"/>
  <c r="N16" i="8"/>
  <c r="I16" i="8"/>
  <c r="H16" i="8"/>
  <c r="F16" i="8"/>
  <c r="G19" i="5"/>
  <c r="L19" i="5"/>
  <c r="I19" i="5"/>
  <c r="E19" i="5"/>
  <c r="M19" i="5"/>
  <c r="F19" i="5"/>
  <c r="H19" i="5"/>
  <c r="G18" i="3"/>
  <c r="L18" i="3"/>
  <c r="H18" i="3"/>
  <c r="E18" i="3"/>
  <c r="F18" i="3"/>
  <c r="I18" i="3"/>
  <c r="M18" i="3"/>
  <c r="L18" i="4"/>
  <c r="F18" i="4"/>
  <c r="I18" i="4"/>
  <c r="M18" i="4"/>
  <c r="H18" i="4"/>
  <c r="G18" i="4"/>
  <c r="E18" i="4"/>
  <c r="I17" i="6"/>
  <c r="L17" i="6"/>
  <c r="F17" i="6"/>
  <c r="G17" i="6"/>
  <c r="E17" i="6"/>
  <c r="H17" i="6"/>
  <c r="M17" i="6"/>
  <c r="C19" i="4"/>
  <c r="B19" i="4"/>
  <c r="A20" i="4"/>
  <c r="D19" i="4"/>
  <c r="A19" i="6"/>
  <c r="D18" i="6"/>
  <c r="C18" i="6"/>
  <c r="B18" i="6"/>
  <c r="D20" i="5"/>
  <c r="C20" i="5"/>
  <c r="B20" i="5"/>
  <c r="A21" i="5"/>
  <c r="B20" i="4" l="1"/>
  <c r="D20" i="4"/>
  <c r="C20" i="4"/>
  <c r="A21" i="4"/>
  <c r="B20" i="3"/>
  <c r="A21" i="3"/>
  <c r="D20" i="3"/>
  <c r="C20" i="3"/>
  <c r="H20" i="5"/>
  <c r="I20" i="5"/>
  <c r="M20" i="5"/>
  <c r="G20" i="5"/>
  <c r="E20" i="5"/>
  <c r="F20" i="5"/>
  <c r="L20" i="5"/>
  <c r="F19" i="3"/>
  <c r="I19" i="3"/>
  <c r="M19" i="3"/>
  <c r="L19" i="3"/>
  <c r="E19" i="3"/>
  <c r="H19" i="3"/>
  <c r="G19" i="3"/>
  <c r="H17" i="8"/>
  <c r="M17" i="8"/>
  <c r="G17" i="8"/>
  <c r="F17" i="8"/>
  <c r="I17" i="8"/>
  <c r="J17" i="8"/>
  <c r="N17" i="8"/>
  <c r="E17" i="8"/>
  <c r="H18" i="6"/>
  <c r="F18" i="6"/>
  <c r="G18" i="6"/>
  <c r="M18" i="6"/>
  <c r="E18" i="6"/>
  <c r="L18" i="6"/>
  <c r="I18" i="6"/>
  <c r="C19" i="6"/>
  <c r="A20" i="6"/>
  <c r="B19" i="6"/>
  <c r="D19" i="6"/>
  <c r="L19" i="4"/>
  <c r="I19" i="4"/>
  <c r="E19" i="4"/>
  <c r="F19" i="4"/>
  <c r="H19" i="4"/>
  <c r="G19" i="4"/>
  <c r="M19" i="4"/>
  <c r="B21" i="5"/>
  <c r="D21" i="5"/>
  <c r="A22" i="5"/>
  <c r="C21" i="5"/>
  <c r="M21" i="5" l="1"/>
  <c r="F21" i="5"/>
  <c r="E21" i="5"/>
  <c r="I21" i="5"/>
  <c r="L21" i="5"/>
  <c r="G21" i="5"/>
  <c r="H21" i="5"/>
  <c r="L20" i="3"/>
  <c r="I20" i="3"/>
  <c r="M20" i="3"/>
  <c r="G20" i="3"/>
  <c r="H20" i="3"/>
  <c r="F20" i="3"/>
  <c r="E20" i="3"/>
  <c r="B21" i="4"/>
  <c r="C21" i="4"/>
  <c r="A22" i="4"/>
  <c r="D21" i="4"/>
  <c r="D22" i="5"/>
  <c r="C22" i="5"/>
  <c r="A23" i="5"/>
  <c r="B22" i="5"/>
  <c r="C20" i="6"/>
  <c r="A21" i="6"/>
  <c r="B20" i="6"/>
  <c r="D20" i="6"/>
  <c r="G20" i="4"/>
  <c r="E20" i="4"/>
  <c r="I20" i="4"/>
  <c r="L20" i="4"/>
  <c r="F20" i="4"/>
  <c r="H20" i="4"/>
  <c r="M20" i="4"/>
  <c r="B21" i="3"/>
  <c r="D21" i="3"/>
  <c r="C21" i="3"/>
  <c r="A22" i="3"/>
  <c r="H19" i="6"/>
  <c r="F19" i="6"/>
  <c r="M19" i="6"/>
  <c r="L19" i="6"/>
  <c r="G19" i="6"/>
  <c r="I19" i="6"/>
  <c r="E19" i="6"/>
  <c r="F20" i="6" l="1"/>
  <c r="M20" i="6"/>
  <c r="H20" i="6"/>
  <c r="G20" i="6"/>
  <c r="E20" i="6"/>
  <c r="I20" i="6"/>
  <c r="L20" i="6"/>
  <c r="M21" i="3"/>
  <c r="L21" i="3"/>
  <c r="I21" i="3"/>
  <c r="G21" i="3"/>
  <c r="H21" i="3"/>
  <c r="E21" i="3"/>
  <c r="F21" i="3"/>
  <c r="C21" i="6"/>
  <c r="B21" i="6"/>
  <c r="A22" i="6"/>
  <c r="D21" i="6"/>
  <c r="M22" i="5"/>
  <c r="H22" i="5"/>
  <c r="E22" i="5"/>
  <c r="I22" i="5"/>
  <c r="F22" i="5"/>
  <c r="G22" i="5"/>
  <c r="L22" i="5"/>
  <c r="L21" i="4"/>
  <c r="E21" i="4"/>
  <c r="G21" i="4"/>
  <c r="H21" i="4"/>
  <c r="F21" i="4"/>
  <c r="M21" i="4"/>
  <c r="I21" i="4"/>
  <c r="A23" i="3"/>
  <c r="C22" i="3"/>
  <c r="D22" i="3"/>
  <c r="B22" i="3"/>
  <c r="B23" i="5"/>
  <c r="C23" i="5"/>
  <c r="A24" i="5"/>
  <c r="D23" i="5"/>
  <c r="A23" i="4"/>
  <c r="D22" i="4"/>
  <c r="B22" i="4"/>
  <c r="C22" i="4"/>
  <c r="B24" i="5" l="1"/>
  <c r="C24" i="5"/>
  <c r="A25" i="5"/>
  <c r="D24" i="5"/>
  <c r="G21" i="6"/>
  <c r="M21" i="6"/>
  <c r="I21" i="6"/>
  <c r="L21" i="6"/>
  <c r="F21" i="6"/>
  <c r="E21" i="6"/>
  <c r="H21" i="6"/>
  <c r="F22" i="4"/>
  <c r="H22" i="4"/>
  <c r="I22" i="4"/>
  <c r="L22" i="4"/>
  <c r="G22" i="4"/>
  <c r="M22" i="4"/>
  <c r="E22" i="4"/>
  <c r="M23" i="5"/>
  <c r="F23" i="5"/>
  <c r="H23" i="5"/>
  <c r="I23" i="5"/>
  <c r="L23" i="5"/>
  <c r="E23" i="5"/>
  <c r="G23" i="5"/>
  <c r="G22" i="3"/>
  <c r="M22" i="3"/>
  <c r="H22" i="3"/>
  <c r="L22" i="3"/>
  <c r="F22" i="3"/>
  <c r="E22" i="3"/>
  <c r="I22" i="3"/>
  <c r="D23" i="4"/>
  <c r="A24" i="4"/>
  <c r="C23" i="4"/>
  <c r="B23" i="4"/>
  <c r="B23" i="3"/>
  <c r="C23" i="3"/>
  <c r="D23" i="3"/>
  <c r="A24" i="3"/>
  <c r="B22" i="6"/>
  <c r="C22" i="6"/>
  <c r="D22" i="6"/>
  <c r="A23" i="6"/>
  <c r="C23" i="6" l="1"/>
  <c r="D23" i="6"/>
  <c r="B23" i="6"/>
  <c r="A24" i="6"/>
  <c r="H23" i="4"/>
  <c r="M23" i="4"/>
  <c r="F23" i="4"/>
  <c r="G23" i="4"/>
  <c r="L23" i="4"/>
  <c r="E23" i="4"/>
  <c r="I23" i="4"/>
  <c r="B25" i="5"/>
  <c r="D25" i="5"/>
  <c r="C25" i="5"/>
  <c r="A26" i="5"/>
  <c r="I22" i="6"/>
  <c r="G22" i="6"/>
  <c r="H22" i="6"/>
  <c r="E22" i="6"/>
  <c r="F22" i="6"/>
  <c r="M22" i="6"/>
  <c r="L22" i="6"/>
  <c r="H24" i="5"/>
  <c r="E24" i="5"/>
  <c r="M24" i="5"/>
  <c r="L24" i="5"/>
  <c r="I24" i="5"/>
  <c r="G24" i="5"/>
  <c r="F24" i="5"/>
  <c r="C24" i="3"/>
  <c r="D24" i="3"/>
  <c r="B24" i="3"/>
  <c r="A25" i="3"/>
  <c r="M23" i="3"/>
  <c r="I23" i="3"/>
  <c r="F23" i="3"/>
  <c r="L23" i="3"/>
  <c r="E23" i="3"/>
  <c r="G23" i="3"/>
  <c r="H23" i="3"/>
  <c r="A25" i="4"/>
  <c r="B24" i="4"/>
  <c r="D24" i="4"/>
  <c r="C24" i="4"/>
  <c r="I24" i="4" l="1"/>
  <c r="G24" i="4"/>
  <c r="M24" i="4"/>
  <c r="H24" i="4"/>
  <c r="L24" i="4"/>
  <c r="E24" i="4"/>
  <c r="F24" i="4"/>
  <c r="B24" i="6"/>
  <c r="D24" i="6"/>
  <c r="A25" i="6"/>
  <c r="C24" i="6"/>
  <c r="A27" i="5"/>
  <c r="C26" i="5"/>
  <c r="D26" i="5"/>
  <c r="B26" i="5"/>
  <c r="H24" i="3"/>
  <c r="M24" i="3"/>
  <c r="E24" i="3"/>
  <c r="F24" i="3"/>
  <c r="G24" i="3"/>
  <c r="L24" i="3"/>
  <c r="I24" i="3"/>
  <c r="G25" i="5"/>
  <c r="M25" i="5"/>
  <c r="L25" i="5"/>
  <c r="F25" i="5"/>
  <c r="I25" i="5"/>
  <c r="H25" i="5"/>
  <c r="E25" i="5"/>
  <c r="D25" i="4"/>
  <c r="C25" i="4"/>
  <c r="A26" i="4"/>
  <c r="B25" i="4"/>
  <c r="B25" i="3"/>
  <c r="D25" i="3"/>
  <c r="C25" i="3"/>
  <c r="A26" i="3"/>
  <c r="I23" i="6"/>
  <c r="M23" i="6"/>
  <c r="E23" i="6"/>
  <c r="G23" i="6"/>
  <c r="H23" i="6"/>
  <c r="L23" i="6"/>
  <c r="F23" i="6"/>
  <c r="B27" i="5" l="1"/>
  <c r="C27" i="5"/>
  <c r="D27" i="5"/>
  <c r="A28" i="5"/>
  <c r="F25" i="4"/>
  <c r="M25" i="4"/>
  <c r="G25" i="4"/>
  <c r="H25" i="4"/>
  <c r="E25" i="4"/>
  <c r="I25" i="4"/>
  <c r="L25" i="4"/>
  <c r="M24" i="6"/>
  <c r="I24" i="6"/>
  <c r="L24" i="6"/>
  <c r="G24" i="6"/>
  <c r="H24" i="6"/>
  <c r="F24" i="6"/>
  <c r="E24" i="6"/>
  <c r="D25" i="6"/>
  <c r="C25" i="6"/>
  <c r="B25" i="6"/>
  <c r="A26" i="6"/>
  <c r="E25" i="3"/>
  <c r="L25" i="3"/>
  <c r="G25" i="3"/>
  <c r="M25" i="3"/>
  <c r="I25" i="3"/>
  <c r="F25" i="3"/>
  <c r="H25" i="3"/>
  <c r="B26" i="4"/>
  <c r="D26" i="4"/>
  <c r="A27" i="4"/>
  <c r="C26" i="4"/>
  <c r="C26" i="3"/>
  <c r="D26" i="3"/>
  <c r="A27" i="3"/>
  <c r="B26" i="3"/>
  <c r="F26" i="5"/>
  <c r="M26" i="5"/>
  <c r="I26" i="5"/>
  <c r="E26" i="5"/>
  <c r="G26" i="5"/>
  <c r="H26" i="5"/>
  <c r="L26" i="5"/>
  <c r="B27" i="4" l="1"/>
  <c r="A28" i="4"/>
  <c r="D27" i="4"/>
  <c r="C27" i="4"/>
  <c r="M25" i="6"/>
  <c r="E25" i="6"/>
  <c r="L25" i="6"/>
  <c r="G25" i="6"/>
  <c r="F25" i="6"/>
  <c r="H25" i="6"/>
  <c r="I25" i="6"/>
  <c r="D28" i="5"/>
  <c r="C28" i="5"/>
  <c r="B28" i="5"/>
  <c r="A29" i="5"/>
  <c r="C27" i="3"/>
  <c r="B27" i="3"/>
  <c r="D27" i="3"/>
  <c r="A28" i="3"/>
  <c r="A27" i="6"/>
  <c r="D26" i="6"/>
  <c r="C26" i="6"/>
  <c r="B26" i="6"/>
  <c r="L27" i="5"/>
  <c r="I27" i="5"/>
  <c r="H27" i="5"/>
  <c r="F27" i="5"/>
  <c r="M27" i="5"/>
  <c r="E27" i="5"/>
  <c r="G27" i="5"/>
  <c r="H26" i="3"/>
  <c r="G26" i="3"/>
  <c r="L26" i="3"/>
  <c r="I26" i="3"/>
  <c r="F26" i="3"/>
  <c r="M26" i="3"/>
  <c r="E26" i="3"/>
  <c r="F26" i="4"/>
  <c r="M26" i="4"/>
  <c r="H26" i="4"/>
  <c r="G26" i="4"/>
  <c r="I26" i="4"/>
  <c r="L26" i="4"/>
  <c r="E26" i="4"/>
  <c r="I27" i="4" l="1"/>
  <c r="L27" i="4"/>
  <c r="F27" i="4"/>
  <c r="E27" i="4"/>
  <c r="H27" i="4"/>
  <c r="M27" i="4"/>
  <c r="G27" i="4"/>
  <c r="A29" i="3"/>
  <c r="C28" i="3"/>
  <c r="B28" i="3"/>
  <c r="D28" i="3"/>
  <c r="D29" i="5"/>
  <c r="C29" i="5"/>
  <c r="B29" i="5"/>
  <c r="A30" i="5"/>
  <c r="C27" i="6"/>
  <c r="D27" i="6"/>
  <c r="B27" i="6"/>
  <c r="A28" i="6"/>
  <c r="M26" i="6"/>
  <c r="H26" i="6"/>
  <c r="E26" i="6"/>
  <c r="L26" i="6"/>
  <c r="F26" i="6"/>
  <c r="G26" i="6"/>
  <c r="I26" i="6"/>
  <c r="A29" i="4"/>
  <c r="B28" i="4"/>
  <c r="C28" i="4"/>
  <c r="D28" i="4"/>
  <c r="E27" i="3"/>
  <c r="F27" i="3"/>
  <c r="L27" i="3"/>
  <c r="I27" i="3"/>
  <c r="G27" i="3"/>
  <c r="M27" i="3"/>
  <c r="H27" i="3"/>
  <c r="E28" i="5"/>
  <c r="I28" i="5"/>
  <c r="G28" i="5"/>
  <c r="F28" i="5"/>
  <c r="L28" i="5"/>
  <c r="M28" i="5"/>
  <c r="H28" i="5"/>
  <c r="M27" i="6" l="1"/>
  <c r="G27" i="6"/>
  <c r="H27" i="6"/>
  <c r="L27" i="6"/>
  <c r="F27" i="6"/>
  <c r="E27" i="6"/>
  <c r="I27" i="6"/>
  <c r="A30" i="3"/>
  <c r="C29" i="3"/>
  <c r="D29" i="3"/>
  <c r="B29" i="3"/>
  <c r="D29" i="4"/>
  <c r="B29" i="4"/>
  <c r="C29" i="4"/>
  <c r="A30" i="4"/>
  <c r="A29" i="6"/>
  <c r="D28" i="6"/>
  <c r="B28" i="6"/>
  <c r="C28" i="6"/>
  <c r="B30" i="5"/>
  <c r="C30" i="5"/>
  <c r="D30" i="5"/>
  <c r="A31" i="5"/>
  <c r="M28" i="4"/>
  <c r="H28" i="4"/>
  <c r="F28" i="4"/>
  <c r="E28" i="4"/>
  <c r="I28" i="4"/>
  <c r="L28" i="4"/>
  <c r="G28" i="4"/>
  <c r="H29" i="5"/>
  <c r="F29" i="5"/>
  <c r="E29" i="5"/>
  <c r="L29" i="5"/>
  <c r="I29" i="5"/>
  <c r="G29" i="5"/>
  <c r="M29" i="5"/>
  <c r="M28" i="3"/>
  <c r="I28" i="3"/>
  <c r="G28" i="3"/>
  <c r="L28" i="3"/>
  <c r="H28" i="3"/>
  <c r="E28" i="3"/>
  <c r="F28" i="3"/>
  <c r="D31" i="5" l="1"/>
  <c r="C31" i="5"/>
  <c r="B31" i="5"/>
  <c r="A32" i="5"/>
  <c r="M28" i="6"/>
  <c r="H28" i="6"/>
  <c r="L28" i="6"/>
  <c r="G28" i="6"/>
  <c r="F28" i="6"/>
  <c r="I28" i="6"/>
  <c r="E28" i="6"/>
  <c r="B30" i="4"/>
  <c r="A31" i="4"/>
  <c r="D30" i="4"/>
  <c r="C30" i="4"/>
  <c r="M29" i="4"/>
  <c r="G29" i="4"/>
  <c r="E29" i="4"/>
  <c r="F29" i="4"/>
  <c r="I29" i="4"/>
  <c r="L29" i="4"/>
  <c r="H29" i="4"/>
  <c r="D29" i="6"/>
  <c r="A30" i="6"/>
  <c r="C29" i="6"/>
  <c r="B29" i="6"/>
  <c r="A31" i="3"/>
  <c r="C30" i="3"/>
  <c r="B30" i="3"/>
  <c r="D30" i="3"/>
  <c r="G30" i="5"/>
  <c r="E30" i="5"/>
  <c r="H30" i="5"/>
  <c r="M30" i="5"/>
  <c r="F30" i="5"/>
  <c r="L30" i="5"/>
  <c r="I30" i="5"/>
  <c r="F29" i="3"/>
  <c r="L29" i="3"/>
  <c r="I29" i="3"/>
  <c r="G29" i="3"/>
  <c r="E29" i="3"/>
  <c r="M29" i="3"/>
  <c r="H29" i="3"/>
  <c r="D31" i="3" l="1"/>
  <c r="C31" i="3"/>
  <c r="A32" i="3"/>
  <c r="B31" i="3"/>
  <c r="M30" i="4"/>
  <c r="F30" i="4"/>
  <c r="G30" i="4"/>
  <c r="E30" i="4"/>
  <c r="H30" i="4"/>
  <c r="I30" i="4"/>
  <c r="L30" i="4"/>
  <c r="A33" i="5"/>
  <c r="B32" i="5"/>
  <c r="C32" i="5"/>
  <c r="D32" i="5"/>
  <c r="M31" i="5"/>
  <c r="L31" i="5"/>
  <c r="G31" i="5"/>
  <c r="F31" i="5"/>
  <c r="E31" i="5"/>
  <c r="I31" i="5"/>
  <c r="H31" i="5"/>
  <c r="F30" i="3"/>
  <c r="M30" i="3"/>
  <c r="G30" i="3"/>
  <c r="I30" i="3"/>
  <c r="L30" i="3"/>
  <c r="E30" i="3"/>
  <c r="H30" i="3"/>
  <c r="D30" i="6"/>
  <c r="C30" i="6"/>
  <c r="A31" i="6"/>
  <c r="B30" i="6"/>
  <c r="M29" i="6"/>
  <c r="H29" i="6"/>
  <c r="I29" i="6"/>
  <c r="F29" i="6"/>
  <c r="E29" i="6"/>
  <c r="G29" i="6"/>
  <c r="L29" i="6"/>
  <c r="C31" i="4"/>
  <c r="B31" i="4"/>
  <c r="A32" i="4"/>
  <c r="D31" i="4"/>
  <c r="D33" i="5" l="1"/>
  <c r="A34" i="5"/>
  <c r="B33" i="5"/>
  <c r="C33" i="5"/>
  <c r="B32" i="4"/>
  <c r="C32" i="4"/>
  <c r="D32" i="4"/>
  <c r="A33" i="4"/>
  <c r="M30" i="6"/>
  <c r="L30" i="6"/>
  <c r="H30" i="6"/>
  <c r="G30" i="6"/>
  <c r="F30" i="6"/>
  <c r="I30" i="6"/>
  <c r="E30" i="6"/>
  <c r="B32" i="3"/>
  <c r="D32" i="3"/>
  <c r="A33" i="3"/>
  <c r="C32" i="3"/>
  <c r="L32" i="5"/>
  <c r="I32" i="5"/>
  <c r="E32" i="5"/>
  <c r="M32" i="5"/>
  <c r="H32" i="5"/>
  <c r="F32" i="5"/>
  <c r="G32" i="5"/>
  <c r="I31" i="3"/>
  <c r="H31" i="3"/>
  <c r="L31" i="3"/>
  <c r="E31" i="3"/>
  <c r="F31" i="3"/>
  <c r="M31" i="3"/>
  <c r="G31" i="3"/>
  <c r="A32" i="6"/>
  <c r="D31" i="6"/>
  <c r="B31" i="6"/>
  <c r="C31" i="6"/>
  <c r="M31" i="4"/>
  <c r="E31" i="4"/>
  <c r="G31" i="4"/>
  <c r="F31" i="4"/>
  <c r="I31" i="4"/>
  <c r="L31" i="4"/>
  <c r="H31" i="4"/>
  <c r="B33" i="4" l="1"/>
  <c r="A34" i="4"/>
  <c r="D33" i="4"/>
  <c r="C33" i="4"/>
  <c r="I33" i="5"/>
  <c r="G33" i="5"/>
  <c r="F33" i="5"/>
  <c r="L33" i="5"/>
  <c r="M33" i="5"/>
  <c r="E33" i="5"/>
  <c r="H33" i="5"/>
  <c r="G32" i="3"/>
  <c r="H32" i="3"/>
  <c r="F32" i="3"/>
  <c r="I32" i="3"/>
  <c r="L32" i="3"/>
  <c r="M32" i="3"/>
  <c r="E32" i="3"/>
  <c r="A34" i="3"/>
  <c r="C33" i="3"/>
  <c r="B33" i="3"/>
  <c r="D33" i="3"/>
  <c r="M32" i="4"/>
  <c r="H32" i="4"/>
  <c r="F32" i="4"/>
  <c r="E32" i="4"/>
  <c r="G32" i="4"/>
  <c r="I32" i="4"/>
  <c r="L32" i="4"/>
  <c r="D34" i="5"/>
  <c r="B34" i="5"/>
  <c r="A35" i="5"/>
  <c r="C34" i="5"/>
  <c r="C32" i="6"/>
  <c r="D32" i="6"/>
  <c r="A33" i="6"/>
  <c r="B32" i="6"/>
  <c r="M31" i="6"/>
  <c r="G31" i="6"/>
  <c r="H31" i="6"/>
  <c r="F31" i="6"/>
  <c r="E31" i="6"/>
  <c r="I31" i="6"/>
  <c r="L31" i="6"/>
  <c r="D35" i="5" l="1"/>
  <c r="B35" i="5"/>
  <c r="A36" i="5"/>
  <c r="C35" i="5"/>
  <c r="D34" i="3"/>
  <c r="C34" i="3"/>
  <c r="B34" i="3"/>
  <c r="A35" i="3"/>
  <c r="L33" i="4"/>
  <c r="G33" i="4"/>
  <c r="F33" i="4"/>
  <c r="E33" i="4"/>
  <c r="I33" i="4"/>
  <c r="M33" i="4"/>
  <c r="H33" i="4"/>
  <c r="M32" i="6"/>
  <c r="F32" i="6"/>
  <c r="G32" i="6"/>
  <c r="L32" i="6"/>
  <c r="E32" i="6"/>
  <c r="H32" i="6"/>
  <c r="I32" i="6"/>
  <c r="D34" i="4"/>
  <c r="B34" i="4"/>
  <c r="C34" i="4"/>
  <c r="A35" i="4"/>
  <c r="A34" i="6"/>
  <c r="C33" i="6"/>
  <c r="B33" i="6"/>
  <c r="D33" i="6"/>
  <c r="F33" i="3"/>
  <c r="G33" i="3"/>
  <c r="L33" i="3"/>
  <c r="H33" i="3"/>
  <c r="M33" i="3"/>
  <c r="E33" i="3"/>
  <c r="I33" i="3"/>
  <c r="E34" i="5"/>
  <c r="I34" i="5"/>
  <c r="F34" i="5"/>
  <c r="H34" i="5"/>
  <c r="G34" i="5"/>
  <c r="M34" i="5"/>
  <c r="L34" i="5"/>
  <c r="B15" i="4"/>
  <c r="B15" i="3"/>
  <c r="M33" i="6" l="1"/>
  <c r="H33" i="6"/>
  <c r="G33" i="6"/>
  <c r="E33" i="6"/>
  <c r="I33" i="6"/>
  <c r="F33" i="6"/>
  <c r="L33" i="6"/>
  <c r="C34" i="6"/>
  <c r="B34" i="6"/>
  <c r="A35" i="6"/>
  <c r="D34" i="6"/>
  <c r="C36" i="5"/>
  <c r="D36" i="5"/>
  <c r="A37" i="5"/>
  <c r="B36" i="5"/>
  <c r="C35" i="3"/>
  <c r="A36" i="3"/>
  <c r="D35" i="3"/>
  <c r="B35" i="3"/>
  <c r="B35" i="4"/>
  <c r="D35" i="4"/>
  <c r="A36" i="4"/>
  <c r="C35" i="4"/>
  <c r="H34" i="3"/>
  <c r="F34" i="3"/>
  <c r="M34" i="3"/>
  <c r="E34" i="3"/>
  <c r="I34" i="3"/>
  <c r="L34" i="3"/>
  <c r="G34" i="3"/>
  <c r="L35" i="5"/>
  <c r="F35" i="5"/>
  <c r="H35" i="5"/>
  <c r="E35" i="5"/>
  <c r="M35" i="5"/>
  <c r="G35" i="5"/>
  <c r="I35" i="5"/>
  <c r="H34" i="4"/>
  <c r="F34" i="4"/>
  <c r="I34" i="4"/>
  <c r="M34" i="4"/>
  <c r="L34" i="4"/>
  <c r="G34" i="4"/>
  <c r="E34" i="4"/>
  <c r="L35" i="3" l="1"/>
  <c r="I35" i="3"/>
  <c r="E35" i="3"/>
  <c r="H35" i="3"/>
  <c r="G35" i="3"/>
  <c r="M35" i="3"/>
  <c r="F35" i="3"/>
  <c r="H36" i="5"/>
  <c r="M36" i="5"/>
  <c r="I36" i="5"/>
  <c r="F36" i="5"/>
  <c r="G36" i="5"/>
  <c r="L36" i="5"/>
  <c r="E36" i="5"/>
  <c r="M34" i="6"/>
  <c r="L34" i="6"/>
  <c r="G34" i="6"/>
  <c r="F34" i="6"/>
  <c r="H34" i="6"/>
  <c r="I34" i="6"/>
  <c r="E34" i="6"/>
  <c r="L35" i="4"/>
  <c r="E35" i="4"/>
  <c r="F35" i="4"/>
  <c r="H35" i="4"/>
  <c r="M35" i="4"/>
  <c r="I35" i="4"/>
  <c r="G35" i="4"/>
  <c r="A37" i="4"/>
  <c r="B36" i="4"/>
  <c r="C36" i="4"/>
  <c r="D36" i="4"/>
  <c r="B37" i="5"/>
  <c r="C37" i="5"/>
  <c r="A38" i="5"/>
  <c r="D37" i="5"/>
  <c r="A36" i="6"/>
  <c r="B35" i="6"/>
  <c r="D35" i="6"/>
  <c r="C35" i="6"/>
  <c r="B36" i="3"/>
  <c r="A37" i="3"/>
  <c r="D36" i="3"/>
  <c r="C36" i="3"/>
  <c r="M35" i="6" l="1"/>
  <c r="G35" i="6"/>
  <c r="L35" i="6"/>
  <c r="E35" i="6"/>
  <c r="F35" i="6"/>
  <c r="I35" i="6"/>
  <c r="H35" i="6"/>
  <c r="M37" i="5"/>
  <c r="G37" i="5"/>
  <c r="H37" i="5"/>
  <c r="F37" i="5"/>
  <c r="I37" i="5"/>
  <c r="E37" i="5"/>
  <c r="L37" i="5"/>
  <c r="M36" i="4"/>
  <c r="F36" i="4"/>
  <c r="L36" i="4"/>
  <c r="H36" i="4"/>
  <c r="I36" i="4"/>
  <c r="G36" i="4"/>
  <c r="E36" i="4"/>
  <c r="E36" i="3"/>
  <c r="G36" i="3"/>
  <c r="L36" i="3"/>
  <c r="F36" i="3"/>
  <c r="H36" i="3"/>
  <c r="M36" i="3"/>
  <c r="I36" i="3"/>
  <c r="D37" i="3"/>
  <c r="B37" i="3"/>
  <c r="A38" i="3"/>
  <c r="C37" i="3"/>
  <c r="C36" i="6"/>
  <c r="A37" i="6"/>
  <c r="D36" i="6"/>
  <c r="B36" i="6"/>
  <c r="D38" i="5"/>
  <c r="C38" i="5"/>
  <c r="A39" i="5"/>
  <c r="B38" i="5"/>
  <c r="A38" i="4"/>
  <c r="B37" i="4"/>
  <c r="D37" i="4"/>
  <c r="C37" i="4"/>
  <c r="E37" i="4" l="1"/>
  <c r="M37" i="4"/>
  <c r="L37" i="4"/>
  <c r="I37" i="4"/>
  <c r="F37" i="4"/>
  <c r="H37" i="4"/>
  <c r="G37" i="4"/>
  <c r="A39" i="3"/>
  <c r="D38" i="3"/>
  <c r="B38" i="3"/>
  <c r="C38" i="3"/>
  <c r="A40" i="5"/>
  <c r="B13" i="5" s="1"/>
  <c r="D39" i="5"/>
  <c r="C39" i="5"/>
  <c r="B39" i="5"/>
  <c r="L38" i="5"/>
  <c r="I38" i="5"/>
  <c r="H38" i="5"/>
  <c r="E38" i="5"/>
  <c r="F38" i="5"/>
  <c r="M38" i="5"/>
  <c r="G38" i="5"/>
  <c r="M36" i="6"/>
  <c r="E36" i="6"/>
  <c r="L36" i="6"/>
  <c r="G36" i="6"/>
  <c r="I36" i="6"/>
  <c r="F36" i="6"/>
  <c r="H36" i="6"/>
  <c r="C38" i="4"/>
  <c r="B38" i="4"/>
  <c r="D38" i="4"/>
  <c r="A39" i="4"/>
  <c r="C37" i="6"/>
  <c r="D37" i="6"/>
  <c r="B37" i="6"/>
  <c r="A38" i="6"/>
  <c r="L37" i="3"/>
  <c r="M37" i="3"/>
  <c r="G37" i="3"/>
  <c r="E37" i="3"/>
  <c r="I37" i="3"/>
  <c r="H37" i="3"/>
  <c r="F37" i="3"/>
  <c r="B14" i="5" l="1"/>
  <c r="C39" i="3"/>
  <c r="D39" i="3"/>
  <c r="A40" i="3"/>
  <c r="B14" i="3" s="1"/>
  <c r="B39" i="3"/>
  <c r="E38" i="3"/>
  <c r="F38" i="3"/>
  <c r="G38" i="3"/>
  <c r="H38" i="3"/>
  <c r="M38" i="3"/>
  <c r="I38" i="3"/>
  <c r="L38" i="3"/>
  <c r="D38" i="6"/>
  <c r="B38" i="6"/>
  <c r="C38" i="6"/>
  <c r="A39" i="6"/>
  <c r="M39" i="5"/>
  <c r="F39" i="5"/>
  <c r="E39" i="5"/>
  <c r="L39" i="5"/>
  <c r="G39" i="5"/>
  <c r="I39" i="5"/>
  <c r="H39" i="5"/>
  <c r="B39" i="4"/>
  <c r="D39" i="4"/>
  <c r="A40" i="4"/>
  <c r="B13" i="4" s="1"/>
  <c r="C39" i="4"/>
  <c r="B15" i="5"/>
  <c r="C40" i="5"/>
  <c r="B40" i="5"/>
  <c r="D40" i="5"/>
  <c r="M37" i="6"/>
  <c r="F37" i="6"/>
  <c r="H37" i="6"/>
  <c r="E37" i="6"/>
  <c r="L37" i="6"/>
  <c r="G37" i="6"/>
  <c r="I37" i="6"/>
  <c r="L38" i="4"/>
  <c r="F38" i="4"/>
  <c r="I38" i="4"/>
  <c r="G38" i="4"/>
  <c r="E38" i="4"/>
  <c r="H38" i="4"/>
  <c r="M38" i="4"/>
  <c r="B16" i="3" l="1"/>
  <c r="B40" i="3"/>
  <c r="D40" i="3"/>
  <c r="C40" i="3"/>
  <c r="B13" i="3"/>
  <c r="B16" i="4"/>
  <c r="B40" i="4"/>
  <c r="D40" i="4"/>
  <c r="C40" i="4"/>
  <c r="M38" i="6"/>
  <c r="H38" i="6"/>
  <c r="I38" i="6"/>
  <c r="F38" i="6"/>
  <c r="L38" i="6"/>
  <c r="G38" i="6"/>
  <c r="E38" i="6"/>
  <c r="H39" i="4"/>
  <c r="F39" i="4"/>
  <c r="L39" i="4"/>
  <c r="I39" i="4"/>
  <c r="E39" i="4"/>
  <c r="M39" i="4"/>
  <c r="G39" i="4"/>
  <c r="A40" i="6"/>
  <c r="C39" i="6"/>
  <c r="D39" i="6"/>
  <c r="B39" i="6"/>
  <c r="L40" i="5"/>
  <c r="E40" i="5"/>
  <c r="H40" i="5"/>
  <c r="F40" i="5"/>
  <c r="I40" i="5"/>
  <c r="M40" i="5"/>
  <c r="G40" i="5"/>
  <c r="M39" i="3"/>
  <c r="L39" i="3"/>
  <c r="F39" i="3"/>
  <c r="I39" i="3"/>
  <c r="H39" i="3"/>
  <c r="E39" i="3"/>
  <c r="G39" i="3"/>
  <c r="B14" i="4"/>
  <c r="E40" i="3" l="1"/>
  <c r="I40" i="3"/>
  <c r="G40" i="3"/>
  <c r="L40" i="3"/>
  <c r="M40" i="3"/>
  <c r="H40" i="3"/>
  <c r="F40" i="3"/>
  <c r="D40" i="6"/>
  <c r="B40" i="6"/>
  <c r="C40" i="6"/>
  <c r="B13" i="6"/>
  <c r="I39" i="6"/>
  <c r="G39" i="6"/>
  <c r="E39" i="6"/>
  <c r="H39" i="6"/>
  <c r="L39" i="6"/>
  <c r="M39" i="6"/>
  <c r="F39" i="6"/>
  <c r="I40" i="4"/>
  <c r="G40" i="4"/>
  <c r="E40" i="4"/>
  <c r="H40" i="4"/>
  <c r="L40" i="4"/>
  <c r="F40" i="4"/>
  <c r="M40" i="4"/>
  <c r="M40" i="6" l="1"/>
  <c r="F40" i="6"/>
  <c r="L40" i="6"/>
  <c r="G40" i="6"/>
  <c r="E40" i="6"/>
  <c r="I40" i="6"/>
  <c r="H40" i="6"/>
  <c r="N11" i="8" l="1"/>
  <c r="M13" i="4" l="1"/>
  <c r="M13" i="3"/>
  <c r="M13" i="5"/>
  <c r="M14" i="4"/>
  <c r="M15" i="5"/>
  <c r="M14" i="3"/>
  <c r="M14" i="5"/>
</calcChain>
</file>

<file path=xl/sharedStrings.xml><?xml version="1.0" encoding="utf-8"?>
<sst xmlns="http://schemas.openxmlformats.org/spreadsheetml/2006/main" count="496" uniqueCount="198">
  <si>
    <t>Họ và tên:</t>
  </si>
  <si>
    <t>Chức danh:</t>
  </si>
  <si>
    <t>Mã nhân viên:</t>
  </si>
  <si>
    <t>Khoa/Phòng</t>
  </si>
  <si>
    <t>Trọng Số
(%)</t>
  </si>
  <si>
    <t>Phương pháp đo</t>
  </si>
  <si>
    <t>ĐVT</t>
  </si>
  <si>
    <t>Kế hoạch</t>
  </si>
  <si>
    <t>Thực hiện</t>
  </si>
  <si>
    <t>Duyệt đăng ký KPI</t>
  </si>
  <si>
    <t>Người nhận tiêu chí (Prepared by)</t>
  </si>
  <si>
    <t>Xem xét (Checked by)</t>
  </si>
  <si>
    <t>Phê duyệt (Aprroved by)</t>
  </si>
  <si>
    <t>Duyệt kết quả KPI</t>
  </si>
  <si>
    <t xml:space="preserve">I </t>
  </si>
  <si>
    <t>KPI CẢ NĂM CỦA BỆNH VIỆN VÀ KHOA/PHÒNG</t>
  </si>
  <si>
    <t>Kết quả KPI</t>
  </si>
  <si>
    <t>Kết quả KPI Bệnh Viện</t>
  </si>
  <si>
    <t>Kết quả KPI Khoa/Phòng</t>
  </si>
  <si>
    <t>II</t>
  </si>
  <si>
    <t>SỰ PHÙ HỢP VỚI GIÁ TRỊ CỐT LÕI BỆNH VIỆN</t>
  </si>
  <si>
    <t>Nội dung</t>
  </si>
  <si>
    <t>Cải thiện</t>
  </si>
  <si>
    <t>Đạt</t>
  </si>
  <si>
    <t>Xu hướng</t>
  </si>
  <si>
    <t>Ghi chú</t>
  </si>
  <si>
    <t>III</t>
  </si>
  <si>
    <t>KẾT QUẢ CỦA QUÁ TRÌNH ĐÁNH GIÁ</t>
  </si>
  <si>
    <t>Tổng điểm</t>
  </si>
  <si>
    <t>Trọng số</t>
  </si>
  <si>
    <t>Danh hiệu</t>
  </si>
  <si>
    <t>Sự phù hợp với giá trị cốt lõi Bệnh viện</t>
  </si>
  <si>
    <t>IV</t>
  </si>
  <si>
    <t>NHẬN XÉT CHUNG</t>
  </si>
  <si>
    <t>Xu hướng năng lực</t>
  </si>
  <si>
    <t>Nhận xét khác</t>
  </si>
  <si>
    <t>- …
- …
- …</t>
  </si>
  <si>
    <t>A7.8</t>
  </si>
  <si>
    <t>KPI CÁ NHÂN - QUÝ I/ 2023</t>
  </si>
  <si>
    <t>Khoa/Phòng/Bộ phận:</t>
  </si>
  <si>
    <t/>
  </si>
  <si>
    <t>Stt</t>
  </si>
  <si>
    <t>Mục tiêu đánh giá</t>
  </si>
  <si>
    <t>Nguồn
chứng minh</t>
  </si>
  <si>
    <t>Tỷ lệ (%)
hoàn thành</t>
  </si>
  <si>
    <t>QUY TẮC ỨNG XỬ</t>
  </si>
  <si>
    <t>MỤC TIÊU CÔNG VIỆC</t>
  </si>
  <si>
    <t>Mục tiêu bắt buộc (Theo mục tiêu Khoa/Phòng)</t>
  </si>
  <si>
    <t>Mục tiêu đăng ký thêm (Theo ngân hàng KPI cá nhân)</t>
  </si>
  <si>
    <t>TỔNG CỘNG</t>
  </si>
  <si>
    <t>KPI CÁ NHÂN - QUÝ 2/ 2023</t>
  </si>
  <si>
    <t>KPI CÁ NHÂN - QUÝ 3/ 2023</t>
  </si>
  <si>
    <t>KPI CÁ NHÂN - QUÝ 4/ 2023</t>
  </si>
  <si>
    <t>STT</t>
  </si>
  <si>
    <t>NỘI DUNG MỤC TIÊU</t>
  </si>
  <si>
    <t>CHỈ TIÊU</t>
  </si>
  <si>
    <t>ĐƠN VỊ</t>
  </si>
  <si>
    <t>PHƯƠNG PHÁP ĐO</t>
  </si>
  <si>
    <t>NHÓM CÔNG VIỆC CHUYÊN MÔN</t>
  </si>
  <si>
    <t>%</t>
  </si>
  <si>
    <t>KQ = 100%: KPI = 100%
KQ &lt; 100%: KPI = 0%</t>
  </si>
  <si>
    <t>X</t>
  </si>
  <si>
    <t>QT</t>
  </si>
  <si>
    <t>KQ &gt;=  X: KPI = 100%
KQ &lt;  X: KPI = 0%</t>
  </si>
  <si>
    <t>Đảm bảo 100% các trường hợp sai sót chuyên môn kỹ thuật đã báo cáo ghi nhận được xử lý theo đúng quy định</t>
  </si>
  <si>
    <t>KQ = 100%: 100% KPI 
KQ &lt; 100%: 0% KPI</t>
  </si>
  <si>
    <t>Đảm bảo 100% các y dụng cụ tiêu hao luôn đủ sử dụng</t>
  </si>
  <si>
    <t>Đảm bảo 100% có mặt tham gia các buổi hội chẩn, kiểm thảo tử vong của khoa, các buổi huấn luyện chuyên môn, sinh hoạt điều dưỡng của khoa và bệnh viện</t>
  </si>
  <si>
    <t>Đảm bảo 100% người bệnh được chăm sóc toàn diện</t>
  </si>
  <si>
    <t>KQ = 0; KPI = 100%
KQ &gt;= 1; KPI = 0%</t>
  </si>
  <si>
    <t>Số lần</t>
  </si>
  <si>
    <t>KQ = 0: KPI = 100%
KQ &gt;= 1: KPI = 0%</t>
  </si>
  <si>
    <t>KQ &lt;= X: 100% KPI 
KQ &gt; X: 0% KPI</t>
  </si>
  <si>
    <t>Đảm bảo tham gia 100% các buổi bình bệnh án do phòng KHTH tổ chức</t>
  </si>
  <si>
    <t>KQ &lt;=  X: KPI = 100%
KQ &gt;  X: KPI = 0%</t>
  </si>
  <si>
    <t>Buổi</t>
  </si>
  <si>
    <t>Số lượng</t>
  </si>
  <si>
    <t>Lập dự trù các y dụng cụ, máy móc trang thiết bị cho khoa hàng năm, hoàn thành trước ngày dd/mm/yyyy</t>
  </si>
  <si>
    <t>dd/mm/yyyy</t>
  </si>
  <si>
    <t>Thời gian</t>
  </si>
  <si>
    <t>KQ &lt; dd/mm/yyyy: 100% KPI 
KQ &gt;= dd/mm/yyyy: 0% KPI</t>
  </si>
  <si>
    <t>Lập kế hoạch hướng dẫn học viên thực tập sau X ngày nhận được phân công của phòng TCCB</t>
  </si>
  <si>
    <t>Ngày</t>
  </si>
  <si>
    <t>KQ &gt;= X: KPI = 100%
KQ &lt; X: KPI = 0%</t>
  </si>
  <si>
    <t>Số lượt khám bệnh dịch vụ</t>
  </si>
  <si>
    <t xml:space="preserve">KQ &gt;= X: KPI = 100%
KQ &lt;X: KPI = 0%  </t>
  </si>
  <si>
    <t>Số lượt khám bệnh trong giờ , ngoài giờ</t>
  </si>
  <si>
    <t xml:space="preserve">KQ &gt; = X: KPI = 100%
KQ &lt; X: KPI = 0%  </t>
  </si>
  <si>
    <t>Đề tài</t>
  </si>
  <si>
    <t>Thời gian X chờ khám của người bệnh</t>
  </si>
  <si>
    <t xml:space="preserve">KQ &lt; = X: KPI = 100%
KQ &lt;X: KPI = 0%  </t>
  </si>
  <si>
    <t>Triển khai kế hoạch của bệnh viện đến thành viên trong khoa sau X giờ tiếp nhận thông tin.</t>
  </si>
  <si>
    <t>Giờ</t>
  </si>
  <si>
    <t>KQ &lt;= X giờ: KPI = 100%
KQ &gt; X giờ: KPI = 0%</t>
  </si>
  <si>
    <t>Lần</t>
  </si>
  <si>
    <t>Câu hỏi</t>
  </si>
  <si>
    <t>NHÓM CÔNG VIỆC CÁ NHÂN</t>
  </si>
  <si>
    <t>Báo cáo kết quả công việc tháng trước ngày X hàng tháng</t>
  </si>
  <si>
    <t>KQ &lt; X: KPI = 100%
KQ &gt;= X: KPI = 0%</t>
  </si>
  <si>
    <t>Đảm bảo 100% chỉ định điều trị , chăm sóc đúng với diến tiến bệnh</t>
  </si>
  <si>
    <t>KQ = 100% ; KPI= 100%
KQ &lt; 100 % : KPI = 0%</t>
  </si>
  <si>
    <t>Đảm bảo 100% đúng vị trí và sẵn sàng làm việc đúng giờ</t>
  </si>
  <si>
    <t>Đảm bảo 100% gời báo cáo đúng hạn</t>
  </si>
  <si>
    <t>Đảm bảo 100% tiếp nhận , giải đáp thắc mắc , ý kiến  cho bệnh nhân , thân nhân</t>
  </si>
  <si>
    <t xml:space="preserve">Đảm bảo 100% tiếp nhận thông tin, hiểu rõ công việc và triển khai đúng kế hoạch </t>
  </si>
  <si>
    <t>Đảm bảo 100% tuân thủ các yêu cầu bảo hộ lao động và trang phục, đồng phục phù hợp quy định của bệnh viện</t>
  </si>
  <si>
    <t xml:space="preserve">Đảm bảo 100% tuân thủ kế hoạch làm việc đã triển khai từ ban giám đốc </t>
  </si>
  <si>
    <t>Đảm bảo 100% tuân thủ lệnh điều động, thay thế phù hợp (nếu có)</t>
  </si>
  <si>
    <t xml:space="preserve">Đảm bảo 100% tuân thủ nội quy - quy định- quy chế của bệnh viện </t>
  </si>
  <si>
    <t>Đảm bảo 100% tuân thủ pháp luật, tuân thủ các quy định an toàn lao động, an toàn giao thông, PCCC</t>
  </si>
  <si>
    <t>Đảm bảo 100% tham gia các buổi họp theo yêu cầu của cấp quản lý</t>
  </si>
  <si>
    <t>Đảm bảo 100% tham gia các đợt diễn tập, huấn luyện PCCC của bệnh viện (nếu có)</t>
  </si>
  <si>
    <t>Đảm bảo 100% tham gia chương trình đào tạo nội bộ của bệnh viện</t>
  </si>
  <si>
    <t>Đảm bảo 100% tham gia chương trình đào tạo, hướng dẫn công việc trước khi nhận việc</t>
  </si>
  <si>
    <t>Đảm bảo 100% tham gia đánh giá định kỳ về năng lực, trình độ chuyên môn, nghiệp vụ</t>
  </si>
  <si>
    <t>Đảm bảo 100% tham gia họp , hoạt động sinh hoạt văn hóa của bệnh viện khi có yêu cầu</t>
  </si>
  <si>
    <t>Đảm bảo 100% tham gia huấn luyện, đào tạo về tác phong, nghiệp vụ theo quy định của bệnh viện và nhà nước</t>
  </si>
  <si>
    <t>Đảm bảo 100% tham gia phối hợp, hỗ trợ các bộ phận trong các hoạt động nội bộ của bệnh viện (Sinh nhật, đào tạo, hội họp…) khi cần thiết</t>
  </si>
  <si>
    <t>Đảm bảo 100% trang thiết bị, công cụ dụng cụ làm việc được cất đúng vị trí và nơi làm việc  dọn dẹp gọn gàng, ngăn nắp sau khi kết thúc giờ làm việc</t>
  </si>
  <si>
    <t>Đảm bảo 100% vào đúng vị trí và sẵn sàng làm việc đúng giờ</t>
  </si>
  <si>
    <t>Đảm bảo hoàn thành 100% công việc phát sinh theo yêu cầu của quản lý trực tiếp</t>
  </si>
  <si>
    <t>Đảm bảo không vi phạm nội quy, quy định của bệnh viện</t>
  </si>
  <si>
    <t xml:space="preserve">Số lượng nhân viê phụ trách nghỉ việc </t>
  </si>
  <si>
    <t>KQ &lt;= X : KPI = 100%
KQ &gt;X : KPI = 0%</t>
  </si>
  <si>
    <t xml:space="preserve">Số lượng nhân viên hoàn thành nhiệm vụ </t>
  </si>
  <si>
    <t>KQ &lt;= X : KPI = 100%
KQ &gt; X : KPI = 0%</t>
  </si>
  <si>
    <t xml:space="preserve">Số lương nhân viên phụ trách chưa hoàn thành công việc </t>
  </si>
  <si>
    <t>KQ &gt;= X : KPI = 100%
KQ &lt;X : KPI = 0%</t>
  </si>
  <si>
    <t>Số lượng nhân viên phụ trách hoàn thành xuất sắc nhiệm vụ</t>
  </si>
  <si>
    <t>Số lượng sáng kiến cải tiến , nghiên cứu khoa học được áp dụng , công bố</t>
  </si>
  <si>
    <t xml:space="preserve">Số lượng X nhân viên phụ trách ham gia các lớp học nâng cao trình độ chuyên môn </t>
  </si>
  <si>
    <t>Số lượt thực hiện phẫu thuật , thủ thuật</t>
  </si>
  <si>
    <t>Thực hiện X buổi đào tạo</t>
  </si>
  <si>
    <t>Nguồn chứng minh</t>
  </si>
  <si>
    <t>ABC</t>
  </si>
  <si>
    <t>A7.9</t>
  </si>
  <si>
    <t>KPI NHÂN VIÊN - NĂM 2023</t>
  </si>
  <si>
    <t>MỤC TIÊU QUAN TRỌNG TRONG NĂM</t>
  </si>
  <si>
    <t>Mục tiêu</t>
  </si>
  <si>
    <t>Tiêu chí đánh giá</t>
  </si>
  <si>
    <t>Chứng minh</t>
  </si>
  <si>
    <t>Hoàn thành</t>
  </si>
  <si>
    <t xml:space="preserve"> </t>
  </si>
  <si>
    <t>Kết quả KPI năm Bệnh viện</t>
  </si>
  <si>
    <t>Kết quả KPI năm Khoa/Phòng</t>
  </si>
  <si>
    <t>Kết quả mục tiêu năm của cá nhân</t>
  </si>
  <si>
    <t>V</t>
  </si>
  <si>
    <t>Đi xuống - Down</t>
  </si>
  <si>
    <t>Ổn định - Stable</t>
  </si>
  <si>
    <t>Đi lên - Up</t>
  </si>
  <si>
    <t>Họ Tên</t>
  </si>
  <si>
    <t>Mã NV</t>
  </si>
  <si>
    <t>Chức Danh</t>
  </si>
  <si>
    <t>Họ</t>
  </si>
  <si>
    <t>Tên</t>
  </si>
  <si>
    <t>Chữ ký</t>
  </si>
  <si>
    <t>Chưa đăng ký</t>
  </si>
  <si>
    <t>chưa có số liệu</t>
  </si>
  <si>
    <t>Đảm bảo tham gia đầy đủ các cuộc giao ban tại khoa</t>
  </si>
  <si>
    <t>Đảm bảo các nội dung giao ban tại khoa được ghi nhận đầy đủ, chính xác, rõ ràng.</t>
  </si>
  <si>
    <t>Đảm bảo 100% NVYT tại khoa được tập huấn kiến thức về thực hiện 5S theo quy định của bệnh viện</t>
  </si>
  <si>
    <t>Sắp lịch trực điều dưỡng trước X giờ ngày thứ sáu hàng tuần</t>
  </si>
  <si>
    <t>Giám sát X HSBA về công tác ghi bệnh án và thực hiện y lệnh của Điều dưỡng viên.</t>
  </si>
  <si>
    <t>HSBA</t>
  </si>
  <si>
    <t>Hàng quý, tổ chức X buổi nói chuyện chuyên đề về chăm sóc toàn diện cho NB tại khoa Hồi sức tích cực chống độc.</t>
  </si>
  <si>
    <t>Lập kế hoạch dự trù vật tư tiêu hao trước ngày X hàng tháng</t>
  </si>
  <si>
    <t>Đảm bảo không thiếu vật tư tiêu hao cho các hoạt động chuyên môn tại khoa</t>
  </si>
  <si>
    <t>Đảm bảo 100% triển khai và giám sát thực hiện các hoạt động theo kế hoạch đã được duyệt</t>
  </si>
  <si>
    <t>Đảm bảo 100% NVYT tại khoa nhận thông tin, hiểu rõ công việc và triển khai đúng kế hoạch được phê duyệt</t>
  </si>
  <si>
    <t>Đảm bảo 100% NVYT vào đúng vị trí và sẵn sàng làm việc đúng giờ</t>
  </si>
  <si>
    <t>Đảm bảo 100% NVYT được phân công công việc theo nhiệm vụ, chức năng phù hợp</t>
  </si>
  <si>
    <t>Đảm bảo 100% NVYT tại khoa tuân thủ nội quy, quy định, quy trình làm việc của Bệnh viện</t>
  </si>
  <si>
    <t>Xây dựng X quy trình chăm sóc theo phân công của phòng Điều dưỡng.</t>
  </si>
  <si>
    <t>Trong tuần có X lần đi buồng để kiểm tra công tác vệ sinh, vô khuẩn, chống nhiễm khuẩn tại khoa</t>
  </si>
  <si>
    <t>Bảng chấm công tại khoa được cập nhật trước X giờ hằng ngày</t>
  </si>
  <si>
    <t>Tham gia X đề tài nghiên cứu khoa học về lĩnh vực chăm sóc người bệnh theo sự phân công của bệnh viện.</t>
  </si>
  <si>
    <t>Đảm bảo KHÔNG có phản ánh nội bộ trong công việc thực hiện chuyên môn của khoa</t>
  </si>
  <si>
    <t>Tổ chức X buổi (khoá) đào tạo, huấn luyện về quy tắc ứng xử/chuyên môn chăm sóc cho điều dưỡng viên tại khoa</t>
  </si>
  <si>
    <t>Đảm bảo 100% NVYT đều được đào tạo, hướng dẫn công việc trước khi tiếp nhận việc mới.</t>
  </si>
  <si>
    <t>100% các sổ sách, phiếu theo dõi, phiếu chăm sóc, công tác hành chính, thống kê báo cáo tại khoa được kiểm tra theo quy định</t>
  </si>
  <si>
    <t>Đảm bảo tham gia 100% các cuộc họp hội đồng người bệnh cấp khoa</t>
  </si>
  <si>
    <t>Đảm bảo các thông tin tại cuộc họp hội đồng người bệnh được ghi nhận đầy đủ, chính xác.</t>
  </si>
  <si>
    <t>Đảm bảo 100% các đề xuất về VPP, VRMH phụ vụ chuyên môn được phê duyệt theo đúng quy định</t>
  </si>
  <si>
    <t>Đảm bảo 100% việc phân công Điều dưỡng chăm sóc bệnh nhân được thực hiện theo quy định.</t>
  </si>
  <si>
    <t>Đảm bảo bệnh nhân tại khoa được chăm sóc theo đúng phân cấp quy định</t>
  </si>
  <si>
    <t>Đảm bảo 100% bệnh nhân tại khoa được theo dõi chỉ số viêm phổi do thở máy</t>
  </si>
  <si>
    <t>Xây dựng X câu hỏi cho phần thi tay nghề điều dưỡng/KTV trước quý II/2023</t>
  </si>
  <si>
    <t>Trong tuần có X lần giám sát quy trình bàn giao người bệnh chuyển khoa</t>
  </si>
  <si>
    <t>Đảm bảo 100% thực hiện thường trực theo lịch phân công của P.Điều dưỡng</t>
  </si>
  <si>
    <t>Đảm bảo 100% phương tiện dùng cấp cứu bệnh nhân đều được chuẩn bị sẵn sàng</t>
  </si>
  <si>
    <t>Không để xảy ra quá X lần phàn nàn nội bộ trong công tác phân công, giao việc cho điều dưỡng viên</t>
  </si>
  <si>
    <t>Đảm bảo không quá X lần chậm trễ trong việc báo cáo Trưởng/Phó Khoa các trường hợp đột xuất</t>
  </si>
  <si>
    <t>Không quá X lần sai sót trong viêc thống kê các y cụ vật tư tiêu hao hằng ngày</t>
  </si>
  <si>
    <t>Đảm bảo 100% các trang thiết bị hư hỏng đều có đề xuất sửa chữa đúng quy định</t>
  </si>
  <si>
    <t>Đảm bảo không quá X lần sai sót trong việc ghi chép: sổ sách, phiếu theo dõi, phiếu chăm sóc, công tác hành chánh trong khoa</t>
  </si>
  <si>
    <t>Đảm bảo 100% các trang thiết bị đều được bảo dưỡng định kỳ</t>
  </si>
  <si>
    <t>Đào tạo chuyên môn cho điều dưỡng viên, sinh viên, học viên, hộ lý, đảm bảo 100% người được tham gia hiểu rõ</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</si>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</sst>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
    <numFmt numFmtId="165" formatCode="_(* #,##0.00_);_(* \(#,##0.00\);_(* &quot;-&quot;??_);_(@_)"/>
    <numFmt numFmtId="166" formatCode="_(* #,##0_);_(* \(#,##0\);_(* &quot;-&quot;??_);_(@_)"/>
    <numFmt numFmtId="167" formatCode="0.0"/>
    <numFmt numFmtId="168" formatCode="_(* #,##0_);_(* \(#,##0\);_(* &quot;-&quot;_);_(@_)"/>
    <numFmt numFmtId="169" formatCode="_(* #,##0.0_);_(* \(#,##0.0\);_(* &quot;-&quot;_);_(@_)"/>
    <numFmt numFmtId="170" formatCode=";;;"/>
    <numFmt numFmtId="171" formatCode=";;"/>
  </numFmts>
  <fonts count="25">
    <font>
      <sz val="11"/>
      <color theme="1"/>
      <name val="Calibri"/>
      <family val="2"/>
      <charset val="163"/>
      <scheme val="minor"/>
    </font>
    <font>
      <sz val="11"/>
      <color theme="1"/>
      <name val="Calibri"/>
      <family val="2"/>
      <charset val="163"/>
      <scheme val="minor"/>
    </font>
    <font>
      <sz val="11"/>
      <color theme="1"/>
      <name val="Times New Roman"/>
      <family val="2"/>
    </font>
    <font>
      <sz val="10"/>
      <color rgb="FF002060"/>
      <name val="Arial"/>
      <family val="2"/>
    </font>
    <font>
      <b/>
      <sz val="14"/>
      <color rgb="FFFF0000"/>
      <name val="Arial"/>
      <family val="2"/>
    </font>
    <font>
      <b/>
      <sz val="10"/>
      <color rgb="FF002060"/>
      <name val="Arial"/>
      <family val="2"/>
    </font>
    <font>
      <sz val="12"/>
      <color theme="1"/>
      <name val="Calibri"/>
      <family val="2"/>
      <scheme val="minor"/>
    </font>
    <font>
      <b/>
      <sz val="18"/>
      <color rgb="FF002060"/>
      <name val="Arial"/>
      <family val="2"/>
    </font>
    <font>
      <b/>
      <sz val="10"/>
      <color rgb="FFFF0000"/>
      <name val="Arial"/>
      <family val="2"/>
    </font>
    <font>
      <sz val="11"/>
      <color theme="1"/>
      <name val="Calibri"/>
      <family val="2"/>
      <scheme val="minor"/>
    </font>
    <font>
      <sz val="10"/>
      <name val="Arial"/>
      <family val="2"/>
    </font>
    <font>
      <sz val="11"/>
      <color theme="1"/>
      <name val="Times New Roman"/>
      <family val="1"/>
    </font>
    <font>
      <b/>
      <sz val="11"/>
      <color rgb="FF002060"/>
      <name val="Arial"/>
      <family val="2"/>
    </font>
    <font>
      <u/>
      <sz val="11"/>
      <color theme="10"/>
      <name val="Calibri"/>
      <family val="2"/>
      <charset val="163"/>
      <scheme val="minor"/>
    </font>
    <font>
      <b/>
      <sz val="14"/>
      <color rgb="FF002060"/>
      <name val="Arial"/>
      <family val="2"/>
    </font>
    <font>
      <b/>
      <u/>
      <sz val="14"/>
      <color theme="10"/>
      <name val="Arial"/>
      <family val="2"/>
    </font>
    <font>
      <sz val="10"/>
      <name val=".VnArial"/>
      <family val="2"/>
    </font>
    <font>
      <b/>
      <sz val="8"/>
      <color rgb="FF0000FF"/>
      <name val="Calibri Light"/>
      <family val="2"/>
      <scheme val="major"/>
    </font>
    <font>
      <sz val="8"/>
      <color theme="1"/>
      <name val="Calibri Light"/>
      <family val="2"/>
      <scheme val="major"/>
    </font>
    <font>
      <sz val="8"/>
      <color rgb="FF000000"/>
      <name val="Calibri Light"/>
      <family val="2"/>
      <scheme val="major"/>
    </font>
    <font>
      <b/>
      <sz val="14"/>
      <color rgb="FF0000FF"/>
      <name val="Calibri Light"/>
      <family val="2"/>
      <scheme val="major"/>
    </font>
    <font>
      <sz val="10"/>
      <color theme="0"/>
      <name val="Arial"/>
      <family val="2"/>
    </font>
    <font>
      <sz val="11"/>
      <color theme="0"/>
      <name val="Calibri"/>
      <family val="2"/>
      <charset val="163"/>
      <scheme val="minor"/>
    </font>
    <font>
      <sz val="11"/>
      <name val="Calibri"/>
      <family val="2"/>
      <charset val="163"/>
      <scheme val="minor"/>
    </font>
    <font>
      <b/>
      <sz val="10"/>
      <color theme="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indexed="9"/>
        <bgColor indexed="64"/>
      </patternFill>
    </fill>
    <fill>
      <patternFill patternType="solid">
        <fgColor theme="8" tint="0.79995117038483843"/>
        <bgColor indexed="64"/>
      </patternFill>
    </fill>
    <fill>
      <patternFill patternType="solid">
        <fgColor rgb="FFFFFFCC"/>
        <bgColor indexed="64"/>
      </patternFill>
    </fill>
    <fill>
      <patternFill patternType="solid">
        <fgColor theme="2"/>
        <bgColor indexed="64"/>
      </patternFill>
    </fill>
    <fill>
      <gradientFill degree="90">
        <stop position="0">
          <color theme="0"/>
        </stop>
        <stop position="1">
          <color theme="0"/>
        </stop>
      </gradientFill>
    </fill>
    <fill>
      <patternFill patternType="solid">
        <fgColor theme="5" tint="0.59999389629810485"/>
        <bgColor indexed="64"/>
      </patternFill>
    </fill>
    <fill>
      <patternFill patternType="solid">
        <fgColor rgb="FFFFFFFF"/>
        <bgColor rgb="FF000000"/>
      </patternFill>
    </fill>
    <fill>
      <patternFill patternType="solid">
        <fgColor rgb="FFFFFF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style="thin">
        <color indexed="64"/>
      </top>
      <bottom style="hair">
        <color theme="0" tint="-0.249977111117893"/>
      </bottom>
      <diagonal/>
    </border>
    <border>
      <left/>
      <right style="thin">
        <color auto="1"/>
      </right>
      <top style="thin">
        <color auto="1"/>
      </top>
      <bottom/>
      <diagonal/>
    </border>
    <border>
      <left style="thin">
        <color indexed="64"/>
      </left>
      <right/>
      <top/>
      <bottom style="thin">
        <color indexed="64"/>
      </bottom>
      <diagonal/>
    </border>
    <border>
      <left/>
      <right/>
      <top/>
      <bottom style="thin">
        <color auto="1"/>
      </bottom>
      <diagonal/>
    </border>
    <border>
      <left/>
      <right/>
      <top style="thin">
        <color indexed="64"/>
      </top>
      <bottom style="hair">
        <color theme="0" tint="-0.34998626667073579"/>
      </bottom>
      <diagonal/>
    </border>
    <border>
      <left/>
      <right/>
      <top style="hair">
        <color theme="0" tint="-0.34998626667073579"/>
      </top>
      <bottom style="hair">
        <color theme="0" tint="-0.34998626667073579"/>
      </bottom>
      <diagonal/>
    </border>
    <border>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auto="1"/>
      </bottom>
      <diagonal/>
    </border>
    <border>
      <left style="thin">
        <color rgb="FF000000"/>
      </left>
      <right/>
      <top/>
      <bottom/>
      <diagonal/>
    </border>
    <border>
      <left/>
      <right/>
      <top style="hair">
        <color theme="0" tint="-0.249977111117893"/>
      </top>
      <bottom style="hair">
        <color theme="0" tint="-0.249977111117893"/>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double">
        <color theme="0" tint="-0.34998626667073579"/>
      </left>
      <right style="thin">
        <color auto="1"/>
      </right>
      <top/>
      <bottom style="thin">
        <color auto="1"/>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bottom style="thin">
        <color auto="1"/>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s>
  <cellStyleXfs count="17">
    <xf numFmtId="0" fontId="0" fillId="0" borderId="0"/>
    <xf numFmtId="9" fontId="1" fillId="0" borderId="0" applyFont="0" applyFill="0" applyBorder="0" applyAlignment="0" applyProtection="0"/>
    <xf numFmtId="0" fontId="2" fillId="0" borderId="0"/>
    <xf numFmtId="165" fontId="9" fillId="0" borderId="0" applyFont="0" applyFill="0" applyBorder="0" applyAlignment="0" applyProtection="0"/>
    <xf numFmtId="0" fontId="11" fillId="0" borderId="0"/>
    <xf numFmtId="0" fontId="6" fillId="0" borderId="0"/>
    <xf numFmtId="0" fontId="2" fillId="0" borderId="0"/>
    <xf numFmtId="43" fontId="1" fillId="0" borderId="0" applyFont="0" applyFill="0" applyBorder="0" applyAlignment="0" applyProtection="0"/>
    <xf numFmtId="0" fontId="13" fillId="0" borderId="0" applyNumberFormat="0" applyFill="0" applyBorder="0" applyAlignment="0" applyProtection="0"/>
    <xf numFmtId="165" fontId="6" fillId="0" borderId="0" applyFont="0" applyFill="0" applyBorder="0" applyAlignment="0" applyProtection="0"/>
    <xf numFmtId="0" fontId="9" fillId="0" borderId="0"/>
    <xf numFmtId="0" fontId="16" fillId="0" borderId="0"/>
    <xf numFmtId="168" fontId="6" fillId="0" borderId="0" applyFont="0" applyFill="0" applyBorder="0" applyAlignment="0" applyProtection="0"/>
    <xf numFmtId="165" fontId="9" fillId="0" borderId="0" applyFont="0" applyFill="0" applyBorder="0" applyAlignment="0" applyProtection="0"/>
    <xf numFmtId="9" fontId="6" fillId="0" borderId="0" applyFont="0" applyFill="0" applyBorder="0" applyAlignment="0" applyProtection="0"/>
    <xf numFmtId="9" fontId="10" fillId="0" borderId="0" applyFont="0" applyFill="0" applyBorder="0" applyAlignment="0" applyProtection="0"/>
    <xf numFmtId="165" fontId="2" fillId="0" borderId="0" applyFont="0" applyFill="0" applyBorder="0" applyAlignment="0" applyProtection="0"/>
  </cellStyleXfs>
  <cellXfs count="265">
    <xf numFmtId="0" fontId="0" fillId="0" borderId="0" xfId="0"/>
    <xf numFmtId="0" fontId="4" fillId="0" borderId="0" xfId="0" applyFont="1" applyAlignment="1">
      <alignment horizontal="left" vertical="center"/>
    </xf>
    <xf numFmtId="0" fontId="5" fillId="0" borderId="3" xfId="2" applyFont="1" applyBorder="1" applyAlignment="1">
      <alignment vertical="center" wrapText="1" shrinkToFit="1"/>
    </xf>
    <xf numFmtId="0" fontId="5" fillId="0" borderId="0" xfId="2" applyFont="1" applyAlignment="1">
      <alignment horizontal="center" vertical="center"/>
    </xf>
    <xf numFmtId="9" fontId="3" fillId="0" borderId="1" xfId="1" applyFont="1" applyBorder="1" applyAlignment="1">
      <alignment horizontal="center" vertical="center" wrapText="1"/>
    </xf>
    <xf numFmtId="9" fontId="3" fillId="0" borderId="1" xfId="0" applyNumberFormat="1" applyFont="1" applyBorder="1" applyAlignment="1">
      <alignment horizontal="left" vertical="center" wrapText="1"/>
    </xf>
    <xf numFmtId="9" fontId="3" fillId="0" borderId="1" xfId="0" applyNumberFormat="1" applyFont="1" applyBorder="1" applyAlignment="1">
      <alignment horizontal="center" vertical="center"/>
    </xf>
    <xf numFmtId="166" fontId="3" fillId="0" borderId="1" xfId="3" applyNumberFormat="1" applyFont="1" applyFill="1" applyBorder="1" applyAlignment="1">
      <alignment horizontal="center" vertical="center" wrapText="1"/>
    </xf>
    <xf numFmtId="9" fontId="3" fillId="0" borderId="1" xfId="1" applyFont="1" applyFill="1" applyBorder="1" applyAlignment="1">
      <alignment horizontal="center" vertical="center" wrapText="1"/>
    </xf>
    <xf numFmtId="164" fontId="3" fillId="0" borderId="1" xfId="1" applyNumberFormat="1" applyFont="1" applyFill="1" applyBorder="1" applyAlignment="1">
      <alignment horizontal="center" vertical="center" wrapText="1"/>
    </xf>
    <xf numFmtId="0" fontId="3" fillId="0" borderId="0" xfId="2" applyFont="1" applyAlignment="1">
      <alignment vertical="center"/>
    </xf>
    <xf numFmtId="167" fontId="3" fillId="0" borderId="1" xfId="2" applyNumberFormat="1" applyFont="1" applyBorder="1" applyAlignment="1">
      <alignment horizontal="center" vertical="center"/>
    </xf>
    <xf numFmtId="1" fontId="3" fillId="0" borderId="1" xfId="2" quotePrefix="1" applyNumberFormat="1" applyFont="1" applyBorder="1" applyAlignment="1">
      <alignment horizontal="center" vertical="center"/>
    </xf>
    <xf numFmtId="14" fontId="3" fillId="0" borderId="1" xfId="2" applyNumberFormat="1" applyFont="1" applyBorder="1" applyAlignment="1">
      <alignment horizontal="center" vertical="center"/>
    </xf>
    <xf numFmtId="0" fontId="5" fillId="0" borderId="0" xfId="2" applyFont="1" applyAlignment="1">
      <alignment vertical="center"/>
    </xf>
    <xf numFmtId="0" fontId="3" fillId="5" borderId="0" xfId="2" applyFont="1" applyFill="1" applyAlignment="1">
      <alignment vertical="center"/>
    </xf>
    <xf numFmtId="0" fontId="3" fillId="5" borderId="0" xfId="2" applyFont="1" applyFill="1" applyAlignment="1">
      <alignment horizontal="center" vertical="center"/>
    </xf>
    <xf numFmtId="0" fontId="10" fillId="0" borderId="0" xfId="2" applyFont="1" applyAlignment="1">
      <alignment horizontal="center" vertical="center"/>
    </xf>
    <xf numFmtId="0" fontId="3" fillId="0" borderId="0" xfId="4" applyFont="1" applyAlignment="1">
      <alignment vertical="center" wrapText="1"/>
    </xf>
    <xf numFmtId="0" fontId="3" fillId="0" borderId="0" xfId="5" applyFont="1" applyAlignment="1">
      <alignment vertical="center"/>
    </xf>
    <xf numFmtId="0" fontId="3" fillId="0" borderId="0" xfId="5" applyFont="1" applyAlignment="1">
      <alignment horizontal="center" vertical="center"/>
    </xf>
    <xf numFmtId="0" fontId="5" fillId="2" borderId="4" xfId="4" applyFont="1" applyFill="1" applyBorder="1" applyAlignment="1">
      <alignment vertical="center" wrapText="1"/>
    </xf>
    <xf numFmtId="0" fontId="5" fillId="0" borderId="4" xfId="4" applyFont="1" applyBorder="1" applyAlignment="1">
      <alignment vertical="center" wrapText="1"/>
    </xf>
    <xf numFmtId="0" fontId="5" fillId="0" borderId="0" xfId="4" applyFont="1" applyAlignment="1">
      <alignment vertical="center"/>
    </xf>
    <xf numFmtId="0" fontId="5" fillId="6" borderId="1" xfId="4" applyFont="1" applyFill="1" applyBorder="1" applyAlignment="1">
      <alignment horizontal="center" vertical="center"/>
    </xf>
    <xf numFmtId="0" fontId="3" fillId="0" borderId="0" xfId="4" applyFont="1" applyAlignment="1">
      <alignment vertical="center"/>
    </xf>
    <xf numFmtId="0" fontId="3" fillId="0" borderId="1" xfId="4" applyFont="1" applyBorder="1" applyAlignment="1">
      <alignment horizontal="center" vertical="center"/>
    </xf>
    <xf numFmtId="0" fontId="5" fillId="0" borderId="1" xfId="6" applyFont="1" applyBorder="1" applyAlignment="1">
      <alignment horizontal="center" vertical="center" wrapText="1"/>
    </xf>
    <xf numFmtId="9" fontId="5" fillId="0" borderId="1" xfId="6" applyNumberFormat="1" applyFont="1" applyBorder="1" applyAlignment="1">
      <alignment horizontal="center" vertical="center" wrapText="1"/>
    </xf>
    <xf numFmtId="0" fontId="3" fillId="0" borderId="1" xfId="2" applyFont="1" applyBorder="1" applyAlignment="1">
      <alignment horizontal="center" vertical="center"/>
    </xf>
    <xf numFmtId="0" fontId="5" fillId="3" borderId="1" xfId="4" applyFont="1" applyFill="1" applyBorder="1" applyAlignment="1">
      <alignment horizontal="center" vertical="center" wrapText="1"/>
    </xf>
    <xf numFmtId="0" fontId="3" fillId="0" borderId="0" xfId="4" applyFont="1" applyAlignment="1">
      <alignment horizontal="justify" vertical="center"/>
    </xf>
    <xf numFmtId="0" fontId="3" fillId="3" borderId="1" xfId="4" applyFont="1" applyFill="1" applyBorder="1" applyAlignment="1">
      <alignment horizontal="center" vertical="center"/>
    </xf>
    <xf numFmtId="0" fontId="3" fillId="5" borderId="0" xfId="4" applyFont="1" applyFill="1" applyAlignment="1">
      <alignment horizontal="center" vertical="center"/>
    </xf>
    <xf numFmtId="0" fontId="3" fillId="5" borderId="0" xfId="4" applyFont="1" applyFill="1" applyAlignment="1">
      <alignment vertical="center"/>
    </xf>
    <xf numFmtId="0" fontId="5" fillId="5" borderId="0" xfId="4" applyFont="1" applyFill="1" applyAlignment="1">
      <alignment vertical="center"/>
    </xf>
    <xf numFmtId="0" fontId="5" fillId="5" borderId="0" xfId="4" applyFont="1" applyFill="1" applyAlignment="1">
      <alignment horizontal="center" vertical="center"/>
    </xf>
    <xf numFmtId="0" fontId="3" fillId="0" borderId="0" xfId="4" applyFont="1" applyAlignment="1">
      <alignment horizontal="center" vertical="center"/>
    </xf>
    <xf numFmtId="0" fontId="5" fillId="5" borderId="0" xfId="4" applyFont="1" applyFill="1" applyAlignment="1">
      <alignment vertical="center" wrapText="1"/>
    </xf>
    <xf numFmtId="0" fontId="10" fillId="0" borderId="0" xfId="2" applyFont="1" applyAlignment="1">
      <alignment vertical="center"/>
    </xf>
    <xf numFmtId="0" fontId="10" fillId="0" borderId="0" xfId="2" applyFont="1" applyAlignment="1">
      <alignment horizontal="left" vertical="center"/>
    </xf>
    <xf numFmtId="14" fontId="10" fillId="0" borderId="0" xfId="2" applyNumberFormat="1" applyFont="1" applyAlignment="1">
      <alignment horizontal="center" vertical="center"/>
    </xf>
    <xf numFmtId="0" fontId="15" fillId="0" borderId="1" xfId="8" applyFont="1" applyBorder="1" applyAlignment="1">
      <alignment vertical="center"/>
    </xf>
    <xf numFmtId="0" fontId="7" fillId="0" borderId="0" xfId="0" applyFont="1" applyAlignment="1">
      <alignment horizontal="center" vertical="center" wrapText="1"/>
    </xf>
    <xf numFmtId="0" fontId="5" fillId="0" borderId="4" xfId="2" applyFont="1" applyBorder="1" applyAlignment="1">
      <alignment vertical="center" wrapText="1" shrinkToFit="1"/>
    </xf>
    <xf numFmtId="0" fontId="3" fillId="0" borderId="6" xfId="2" applyFont="1" applyBorder="1" applyAlignment="1">
      <alignment horizontal="center" vertical="center" wrapText="1"/>
    </xf>
    <xf numFmtId="0" fontId="5" fillId="0" borderId="2" xfId="2" applyFont="1" applyBorder="1" applyAlignment="1">
      <alignment vertical="center" wrapText="1" shrinkToFit="1"/>
    </xf>
    <xf numFmtId="0" fontId="5" fillId="0" borderId="0" xfId="2" applyFont="1" applyAlignment="1">
      <alignment vertical="center" wrapText="1" shrinkToFit="1"/>
    </xf>
    <xf numFmtId="0" fontId="3" fillId="0" borderId="11" xfId="2" applyFont="1" applyBorder="1" applyAlignment="1">
      <alignment horizontal="center" vertical="center" wrapText="1"/>
    </xf>
    <xf numFmtId="0" fontId="5" fillId="0" borderId="2" xfId="2" applyFont="1" applyBorder="1" applyAlignment="1">
      <alignment horizontal="left" vertical="center" shrinkToFit="1"/>
    </xf>
    <xf numFmtId="0" fontId="5" fillId="0" borderId="0" xfId="2" applyFont="1" applyAlignment="1">
      <alignment horizontal="left" vertical="center" shrinkToFit="1"/>
    </xf>
    <xf numFmtId="0" fontId="5" fillId="0" borderId="0" xfId="2" applyFont="1" applyAlignment="1">
      <alignment vertical="center" shrinkToFit="1"/>
    </xf>
    <xf numFmtId="0" fontId="5" fillId="0" borderId="0" xfId="2" applyFont="1" applyAlignment="1">
      <alignment horizontal="center" vertical="center" wrapText="1"/>
    </xf>
    <xf numFmtId="9" fontId="5" fillId="0" borderId="0" xfId="1" quotePrefix="1" applyFont="1" applyBorder="1" applyAlignment="1">
      <alignment horizontal="center" vertical="center"/>
    </xf>
    <xf numFmtId="9" fontId="5" fillId="0" borderId="0" xfId="1" applyFont="1" applyBorder="1" applyAlignment="1">
      <alignment horizontal="center" vertical="center"/>
    </xf>
    <xf numFmtId="0" fontId="5" fillId="0" borderId="11" xfId="2" applyFont="1" applyBorder="1" applyAlignment="1">
      <alignment horizontal="center" vertical="center"/>
    </xf>
    <xf numFmtId="0" fontId="5" fillId="8" borderId="1" xfId="2" applyFont="1" applyFill="1" applyBorder="1" applyAlignment="1">
      <alignment horizontal="center" vertical="center" wrapText="1"/>
    </xf>
    <xf numFmtId="9" fontId="5" fillId="8" borderId="1" xfId="1" applyFont="1" applyFill="1" applyBorder="1" applyAlignment="1">
      <alignment horizontal="center" vertical="center" wrapText="1"/>
    </xf>
    <xf numFmtId="0" fontId="8" fillId="4" borderId="1" xfId="2" applyFont="1" applyFill="1" applyBorder="1" applyAlignment="1">
      <alignment horizontal="center" vertical="center"/>
    </xf>
    <xf numFmtId="0" fontId="8" fillId="4" borderId="1" xfId="2" applyFont="1" applyFill="1" applyBorder="1" applyAlignment="1">
      <alignment horizontal="left" vertical="center" wrapText="1"/>
    </xf>
    <xf numFmtId="164" fontId="8" fillId="4" borderId="1" xfId="2" applyNumberFormat="1" applyFont="1" applyFill="1" applyBorder="1" applyAlignment="1">
      <alignment horizontal="center" vertical="center"/>
    </xf>
    <xf numFmtId="164" fontId="8" fillId="7" borderId="1" xfId="1" applyNumberFormat="1" applyFont="1" applyFill="1" applyBorder="1" applyAlignment="1">
      <alignment horizontal="center" vertical="center" wrapText="1"/>
    </xf>
    <xf numFmtId="166" fontId="3" fillId="0" borderId="1" xfId="3" applyNumberFormat="1" applyFont="1" applyFill="1" applyBorder="1" applyAlignment="1">
      <alignment horizontal="left" vertical="center" wrapText="1"/>
    </xf>
    <xf numFmtId="9" fontId="3" fillId="0" borderId="1" xfId="0" applyNumberFormat="1" applyFont="1" applyBorder="1" applyAlignment="1">
      <alignment horizontal="left" vertical="center"/>
    </xf>
    <xf numFmtId="0" fontId="3" fillId="0" borderId="1" xfId="2" applyFont="1" applyBorder="1" applyAlignment="1">
      <alignment horizontal="center" vertical="center" wrapText="1"/>
    </xf>
    <xf numFmtId="2" fontId="3" fillId="0" borderId="1" xfId="1" applyNumberFormat="1" applyFont="1" applyFill="1" applyBorder="1" applyAlignment="1">
      <alignment horizontal="center" vertical="center" wrapText="1"/>
    </xf>
    <xf numFmtId="2" fontId="5" fillId="0" borderId="1" xfId="1" applyNumberFormat="1" applyFont="1" applyFill="1" applyBorder="1" applyAlignment="1">
      <alignment horizontal="center" vertical="center" wrapText="1"/>
    </xf>
    <xf numFmtId="164" fontId="3" fillId="0" borderId="1" xfId="1" applyNumberFormat="1" applyFont="1" applyFill="1" applyBorder="1" applyAlignment="1">
      <alignment horizontal="center" vertical="center"/>
    </xf>
    <xf numFmtId="0" fontId="8" fillId="4" borderId="1" xfId="2" applyFont="1" applyFill="1" applyBorder="1" applyAlignment="1">
      <alignment vertical="center" wrapText="1"/>
    </xf>
    <xf numFmtId="0" fontId="8" fillId="3" borderId="4" xfId="2" applyFont="1" applyFill="1" applyBorder="1" applyAlignment="1">
      <alignment vertical="center"/>
    </xf>
    <xf numFmtId="0" fontId="8" fillId="3" borderId="6" xfId="2" applyFont="1" applyFill="1" applyBorder="1" applyAlignment="1">
      <alignment vertical="center"/>
    </xf>
    <xf numFmtId="0" fontId="3" fillId="0" borderId="1" xfId="0" applyFont="1" applyBorder="1" applyAlignment="1">
      <alignment vertical="center" wrapText="1"/>
    </xf>
    <xf numFmtId="9" fontId="3" fillId="0" borderId="1" xfId="7" applyNumberFormat="1" applyFont="1" applyFill="1" applyBorder="1" applyAlignment="1">
      <alignment horizontal="center" vertical="center" wrapText="1"/>
    </xf>
    <xf numFmtId="9" fontId="3" fillId="0" borderId="1" xfId="2" quotePrefix="1" applyNumberFormat="1" applyFont="1" applyBorder="1" applyAlignment="1">
      <alignment horizontal="center" vertical="center"/>
    </xf>
    <xf numFmtId="9" fontId="3" fillId="0" borderId="17" xfId="0" applyNumberFormat="1" applyFont="1" applyBorder="1" applyAlignment="1">
      <alignment horizontal="center" vertical="center" wrapText="1"/>
    </xf>
    <xf numFmtId="164" fontId="8" fillId="3" borderId="16" xfId="1" applyNumberFormat="1" applyFont="1" applyFill="1" applyBorder="1" applyAlignment="1">
      <alignment vertical="center" wrapText="1"/>
    </xf>
    <xf numFmtId="164" fontId="8" fillId="3" borderId="0" xfId="1" applyNumberFormat="1" applyFont="1" applyFill="1" applyBorder="1" applyAlignment="1">
      <alignment vertical="center" wrapText="1"/>
    </xf>
    <xf numFmtId="164" fontId="8" fillId="3" borderId="11" xfId="1" applyNumberFormat="1" applyFont="1" applyFill="1" applyBorder="1" applyAlignment="1">
      <alignment vertical="center" wrapText="1"/>
    </xf>
    <xf numFmtId="0" fontId="5" fillId="8" borderId="7" xfId="2" applyFont="1" applyFill="1" applyBorder="1" applyAlignment="1">
      <alignment vertical="center"/>
    </xf>
    <xf numFmtId="0" fontId="5" fillId="8" borderId="8" xfId="2" applyFont="1" applyFill="1" applyBorder="1" applyAlignment="1">
      <alignment horizontal="center" vertical="center"/>
    </xf>
    <xf numFmtId="164" fontId="8" fillId="7" borderId="18" xfId="1" applyNumberFormat="1" applyFont="1" applyFill="1" applyBorder="1" applyAlignment="1">
      <alignment horizontal="center" vertical="center" wrapText="1"/>
    </xf>
    <xf numFmtId="0" fontId="3" fillId="8" borderId="8" xfId="2" applyFont="1" applyFill="1" applyBorder="1" applyAlignment="1">
      <alignment horizontal="center" vertical="center"/>
    </xf>
    <xf numFmtId="9" fontId="3" fillId="8" borderId="8" xfId="1" applyFont="1" applyFill="1" applyBorder="1" applyAlignment="1">
      <alignment horizontal="center" vertical="center"/>
    </xf>
    <xf numFmtId="9" fontId="5" fillId="8" borderId="8" xfId="1" applyFont="1" applyFill="1" applyBorder="1" applyAlignment="1">
      <alignment horizontal="center" vertical="center"/>
    </xf>
    <xf numFmtId="9" fontId="3" fillId="5" borderId="0" xfId="1" applyFont="1" applyFill="1" applyAlignment="1">
      <alignment horizontal="center" vertical="center"/>
    </xf>
    <xf numFmtId="9" fontId="5" fillId="5" borderId="0" xfId="1" applyFont="1" applyFill="1" applyAlignment="1">
      <alignment horizontal="center" vertical="center"/>
    </xf>
    <xf numFmtId="0" fontId="5" fillId="5" borderId="0" xfId="4" applyFont="1" applyFill="1" applyAlignment="1">
      <alignment horizontal="center" vertical="center" wrapText="1"/>
    </xf>
    <xf numFmtId="14" fontId="3" fillId="0" borderId="1" xfId="2" quotePrefix="1" applyNumberFormat="1" applyFont="1" applyBorder="1" applyAlignment="1">
      <alignment horizontal="center" vertical="center"/>
    </xf>
    <xf numFmtId="3" fontId="3" fillId="0" borderId="1" xfId="2" quotePrefix="1" applyNumberFormat="1" applyFont="1" applyBorder="1" applyAlignment="1">
      <alignment horizontal="center" vertical="center"/>
    </xf>
    <xf numFmtId="0" fontId="5" fillId="10" borderId="1" xfId="2" applyFont="1" applyFill="1" applyBorder="1" applyAlignment="1">
      <alignment vertical="center"/>
    </xf>
    <xf numFmtId="0" fontId="5" fillId="10" borderId="1" xfId="2" applyFont="1" applyFill="1" applyBorder="1" applyAlignment="1">
      <alignment horizontal="left" vertical="center"/>
    </xf>
    <xf numFmtId="0" fontId="3" fillId="7" borderId="1" xfId="11" applyFont="1" applyFill="1" applyBorder="1" applyAlignment="1">
      <alignment horizontal="left" vertical="center" wrapText="1"/>
    </xf>
    <xf numFmtId="169" fontId="3" fillId="0" borderId="1" xfId="12" applyNumberFormat="1" applyFont="1" applyFill="1" applyBorder="1" applyAlignment="1">
      <alignment horizontal="center" vertical="center" wrapText="1"/>
    </xf>
    <xf numFmtId="166" fontId="3" fillId="0" borderId="1" xfId="13" applyNumberFormat="1" applyFont="1" applyFill="1" applyBorder="1" applyAlignment="1">
      <alignment horizontal="center" vertical="center" wrapText="1"/>
    </xf>
    <xf numFmtId="9" fontId="3" fillId="0" borderId="1" xfId="1" quotePrefix="1" applyFont="1" applyFill="1" applyBorder="1" applyAlignment="1">
      <alignment horizontal="center" vertical="center" wrapText="1"/>
    </xf>
    <xf numFmtId="166" fontId="3" fillId="0" borderId="1" xfId="9" applyNumberFormat="1" applyFont="1" applyFill="1" applyBorder="1" applyAlignment="1">
      <alignment horizontal="center" vertical="center" wrapText="1"/>
    </xf>
    <xf numFmtId="1" fontId="3" fillId="0" borderId="1" xfId="14" applyNumberFormat="1" applyFont="1" applyFill="1" applyBorder="1" applyAlignment="1">
      <alignment horizontal="center" vertical="center" wrapText="1"/>
    </xf>
    <xf numFmtId="9" fontId="3" fillId="0" borderId="1" xfId="14" applyFont="1" applyFill="1" applyBorder="1" applyAlignment="1">
      <alignment horizontal="left" vertical="center" wrapText="1"/>
    </xf>
    <xf numFmtId="167" fontId="3" fillId="0" borderId="1" xfId="4" applyNumberFormat="1" applyFont="1" applyBorder="1" applyAlignment="1">
      <alignment horizontal="center" vertical="center" wrapText="1"/>
    </xf>
    <xf numFmtId="0" fontId="3" fillId="0" borderId="1" xfId="10" quotePrefix="1" applyFont="1" applyBorder="1" applyAlignment="1">
      <alignment horizontal="center" vertical="center"/>
    </xf>
    <xf numFmtId="9"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1" fontId="3" fillId="0" borderId="1" xfId="0" applyNumberFormat="1" applyFont="1" applyBorder="1" applyAlignment="1">
      <alignment horizontal="left" vertical="center" wrapText="1"/>
    </xf>
    <xf numFmtId="9" fontId="3" fillId="11" borderId="1" xfId="0" applyNumberFormat="1" applyFont="1" applyFill="1" applyBorder="1" applyAlignment="1">
      <alignment horizontal="center" vertical="center"/>
    </xf>
    <xf numFmtId="9" fontId="3" fillId="3" borderId="1" xfId="10" quotePrefix="1" applyNumberFormat="1" applyFont="1" applyFill="1" applyBorder="1" applyAlignment="1">
      <alignment horizontal="center" vertical="center"/>
    </xf>
    <xf numFmtId="9" fontId="3" fillId="3" borderId="1" xfId="10" applyNumberFormat="1" applyFont="1" applyFill="1" applyBorder="1" applyAlignment="1">
      <alignment horizontal="center" vertical="center"/>
    </xf>
    <xf numFmtId="167" fontId="3" fillId="3" borderId="1" xfId="2" applyNumberFormat="1" applyFont="1" applyFill="1" applyBorder="1" applyAlignment="1">
      <alignment horizontal="left" vertical="center" wrapText="1"/>
    </xf>
    <xf numFmtId="9" fontId="3" fillId="0" borderId="1" xfId="14" applyFont="1" applyFill="1" applyBorder="1" applyAlignment="1">
      <alignment horizontal="center" vertical="center" wrapText="1"/>
    </xf>
    <xf numFmtId="167" fontId="3" fillId="0" borderId="1" xfId="4" applyNumberFormat="1" applyFont="1" applyBorder="1" applyAlignment="1">
      <alignment horizontal="center" vertical="center"/>
    </xf>
    <xf numFmtId="0" fontId="3" fillId="3" borderId="1" xfId="10" quotePrefix="1" applyFont="1" applyFill="1" applyBorder="1" applyAlignment="1">
      <alignment horizontal="center" vertical="center"/>
    </xf>
    <xf numFmtId="9" fontId="3" fillId="3" borderId="1" xfId="10" applyNumberFormat="1" applyFont="1" applyFill="1" applyBorder="1" applyAlignment="1">
      <alignment horizontal="center" vertical="center" wrapText="1"/>
    </xf>
    <xf numFmtId="0" fontId="10" fillId="0" borderId="1" xfId="0" applyFont="1" applyBorder="1" applyAlignment="1">
      <alignment vertical="center" wrapText="1"/>
    </xf>
    <xf numFmtId="0" fontId="10" fillId="0" borderId="1" xfId="2" applyFont="1" applyBorder="1" applyAlignment="1">
      <alignment horizontal="center" vertical="center"/>
    </xf>
    <xf numFmtId="164" fontId="10" fillId="0" borderId="1" xfId="1" applyNumberFormat="1" applyFont="1" applyBorder="1" applyAlignment="1">
      <alignment horizontal="center" vertical="center" wrapText="1"/>
    </xf>
    <xf numFmtId="9" fontId="10" fillId="0" borderId="1" xfId="0" applyNumberFormat="1" applyFont="1" applyBorder="1" applyAlignment="1">
      <alignment horizontal="left" vertical="center" wrapText="1"/>
    </xf>
    <xf numFmtId="166" fontId="10" fillId="0" borderId="1" xfId="3" applyNumberFormat="1" applyFont="1" applyFill="1" applyBorder="1" applyAlignment="1">
      <alignment horizontal="center" vertical="center" wrapText="1"/>
    </xf>
    <xf numFmtId="14" fontId="10" fillId="0" borderId="1" xfId="2" applyNumberFormat="1" applyFont="1" applyBorder="1" applyAlignment="1">
      <alignment horizontal="center" vertical="center"/>
    </xf>
    <xf numFmtId="9" fontId="10" fillId="0" borderId="1" xfId="1" applyFont="1" applyBorder="1" applyAlignment="1">
      <alignment horizontal="center" vertical="center" wrapText="1"/>
    </xf>
    <xf numFmtId="9" fontId="10" fillId="0" borderId="1" xfId="1" applyFont="1" applyFill="1" applyBorder="1" applyAlignment="1">
      <alignment horizontal="center" vertical="center" wrapText="1"/>
    </xf>
    <xf numFmtId="0" fontId="0" fillId="0" borderId="1" xfId="0" applyBorder="1"/>
    <xf numFmtId="0" fontId="5" fillId="8" borderId="19" xfId="2" applyFont="1" applyFill="1" applyBorder="1" applyAlignment="1">
      <alignment horizontal="center" vertical="center" wrapText="1"/>
    </xf>
    <xf numFmtId="0" fontId="5" fillId="10" borderId="20" xfId="2" applyFont="1" applyFill="1" applyBorder="1" applyAlignment="1">
      <alignment horizontal="center" vertical="center"/>
    </xf>
    <xf numFmtId="0" fontId="5" fillId="10" borderId="21" xfId="2" applyFont="1" applyFill="1" applyBorder="1" applyAlignment="1">
      <alignment horizontal="left" vertical="center"/>
    </xf>
    <xf numFmtId="0" fontId="3" fillId="0" borderId="20" xfId="2" applyFont="1" applyBorder="1" applyAlignment="1">
      <alignment horizontal="center" vertical="center"/>
    </xf>
    <xf numFmtId="0" fontId="0" fillId="0" borderId="21" xfId="0" applyBorder="1"/>
    <xf numFmtId="0" fontId="0" fillId="0" borderId="23" xfId="0" applyBorder="1"/>
    <xf numFmtId="0" fontId="0" fillId="0" borderId="24" xfId="0" applyBorder="1"/>
    <xf numFmtId="0" fontId="10" fillId="0" borderId="1" xfId="0" applyFont="1" applyBorder="1" applyAlignment="1">
      <alignment horizontal="center" vertical="center"/>
    </xf>
    <xf numFmtId="9" fontId="10" fillId="0" borderId="1" xfId="2" applyNumberFormat="1" applyFont="1" applyBorder="1" applyAlignment="1">
      <alignment horizontal="center" vertical="center"/>
    </xf>
    <xf numFmtId="0" fontId="14" fillId="0" borderId="0" xfId="0" applyFont="1" applyAlignment="1">
      <alignment horizontal="left" vertical="center"/>
    </xf>
    <xf numFmtId="0" fontId="12" fillId="0" borderId="0" xfId="5" applyFont="1" applyAlignment="1">
      <alignment vertical="center"/>
    </xf>
    <xf numFmtId="0" fontId="12" fillId="0" borderId="0" xfId="5" applyFont="1" applyAlignment="1">
      <alignment horizontal="center" vertical="center"/>
    </xf>
    <xf numFmtId="0" fontId="7" fillId="0" borderId="0" xfId="5" applyFont="1" applyAlignment="1">
      <alignment vertical="center" wrapText="1"/>
    </xf>
    <xf numFmtId="9" fontId="5" fillId="6" borderId="1" xfId="14" applyFont="1" applyFill="1" applyBorder="1" applyAlignment="1">
      <alignment horizontal="center" vertical="center" wrapText="1"/>
    </xf>
    <xf numFmtId="9" fontId="8" fillId="7" borderId="1" xfId="14" applyFont="1" applyFill="1" applyBorder="1" applyAlignment="1">
      <alignment horizontal="center" vertical="center"/>
    </xf>
    <xf numFmtId="0" fontId="5" fillId="0" borderId="1" xfId="4" applyFont="1" applyBorder="1" applyAlignment="1">
      <alignment horizontal="center" vertical="center" wrapText="1"/>
    </xf>
    <xf numFmtId="9" fontId="5" fillId="0" borderId="1" xfId="4" applyNumberFormat="1" applyFont="1" applyBorder="1" applyAlignment="1">
      <alignment horizontal="center" vertical="center" wrapText="1"/>
    </xf>
    <xf numFmtId="0" fontId="5" fillId="0" borderId="0" xfId="4" applyFont="1" applyAlignment="1">
      <alignment horizontal="center" vertical="center"/>
    </xf>
    <xf numFmtId="9" fontId="3" fillId="0" borderId="1" xfId="9" applyNumberFormat="1" applyFont="1" applyFill="1" applyBorder="1" applyAlignment="1">
      <alignment horizontal="center" vertical="center" wrapText="1"/>
    </xf>
    <xf numFmtId="9" fontId="3" fillId="0" borderId="1" xfId="14" applyFont="1" applyBorder="1" applyAlignment="1">
      <alignment horizontal="center" vertical="center" wrapText="1"/>
    </xf>
    <xf numFmtId="9" fontId="3" fillId="0" borderId="1" xfId="14" applyFont="1" applyFill="1" applyBorder="1" applyAlignment="1">
      <alignment horizontal="center" vertical="center"/>
    </xf>
    <xf numFmtId="1" fontId="3" fillId="0" borderId="1" xfId="2" applyNumberFormat="1" applyFont="1" applyBorder="1" applyAlignment="1">
      <alignment horizontal="center" vertical="center"/>
    </xf>
    <xf numFmtId="0" fontId="5" fillId="4" borderId="1" xfId="6" applyFont="1" applyFill="1" applyBorder="1" applyAlignment="1">
      <alignment horizontal="center" vertical="center"/>
    </xf>
    <xf numFmtId="0" fontId="5" fillId="4" borderId="1" xfId="6" applyFont="1" applyFill="1" applyBorder="1" applyAlignment="1">
      <alignment horizontal="left" vertical="center"/>
    </xf>
    <xf numFmtId="9" fontId="5" fillId="4" borderId="1" xfId="6" applyNumberFormat="1" applyFont="1" applyFill="1" applyBorder="1" applyAlignment="1">
      <alignment vertical="center"/>
    </xf>
    <xf numFmtId="0" fontId="3" fillId="4" borderId="1" xfId="6" applyFont="1" applyFill="1" applyBorder="1" applyAlignment="1">
      <alignment vertical="center"/>
    </xf>
    <xf numFmtId="0" fontId="3" fillId="4" borderId="1" xfId="6" applyFont="1" applyFill="1" applyBorder="1" applyAlignment="1">
      <alignment horizontal="center" vertical="center"/>
    </xf>
    <xf numFmtId="9" fontId="5" fillId="4" borderId="1" xfId="6" applyNumberFormat="1" applyFont="1" applyFill="1" applyBorder="1" applyAlignment="1">
      <alignment horizontal="center" vertical="center"/>
    </xf>
    <xf numFmtId="0" fontId="3" fillId="0" borderId="0" xfId="6" applyFont="1" applyAlignment="1">
      <alignment vertical="center"/>
    </xf>
    <xf numFmtId="0" fontId="5" fillId="0" borderId="0" xfId="6" applyFont="1" applyAlignment="1">
      <alignment horizontal="center" vertical="center"/>
    </xf>
    <xf numFmtId="0" fontId="3" fillId="0" borderId="1" xfId="6" applyFont="1" applyBorder="1" applyAlignment="1">
      <alignment horizontal="center" vertical="center"/>
    </xf>
    <xf numFmtId="0" fontId="3" fillId="0" borderId="1" xfId="14" applyNumberFormat="1" applyFont="1" applyFill="1" applyBorder="1" applyAlignment="1">
      <alignment horizontal="center" vertical="center" wrapText="1"/>
    </xf>
    <xf numFmtId="0" fontId="3" fillId="0" borderId="0" xfId="6" applyFont="1" applyAlignment="1">
      <alignment horizontal="justify" vertical="center"/>
    </xf>
    <xf numFmtId="9" fontId="3" fillId="3" borderId="1" xfId="14" applyFont="1" applyFill="1" applyBorder="1" applyAlignment="1">
      <alignment horizontal="center" vertical="center" wrapText="1"/>
    </xf>
    <xf numFmtId="9" fontId="8" fillId="3" borderId="1" xfId="14" applyFont="1" applyFill="1" applyBorder="1" applyAlignment="1">
      <alignment horizontal="center" vertical="center"/>
    </xf>
    <xf numFmtId="9" fontId="5" fillId="3" borderId="1" xfId="14" applyFont="1" applyFill="1" applyBorder="1" applyAlignment="1">
      <alignment horizontal="center" vertical="center" wrapText="1"/>
    </xf>
    <xf numFmtId="0" fontId="17" fillId="0" borderId="17" xfId="0" applyFont="1" applyBorder="1" applyAlignment="1">
      <alignment horizontal="center" vertical="center"/>
    </xf>
    <xf numFmtId="0" fontId="18" fillId="0" borderId="0" xfId="0" applyFont="1" applyAlignment="1">
      <alignment vertical="center"/>
    </xf>
    <xf numFmtId="0" fontId="18" fillId="0" borderId="0" xfId="0" applyFont="1"/>
    <xf numFmtId="0" fontId="19" fillId="0" borderId="17" xfId="0" applyFont="1" applyBorder="1" applyAlignment="1">
      <alignment horizontal="center" vertical="center"/>
    </xf>
    <xf numFmtId="0" fontId="19" fillId="0" borderId="17" xfId="0" applyFont="1" applyBorder="1" applyAlignment="1">
      <alignment horizontal="left" vertical="center"/>
    </xf>
    <xf numFmtId="0" fontId="5" fillId="0" borderId="3" xfId="4" applyFont="1" applyBorder="1" applyAlignment="1">
      <alignment vertical="center" wrapText="1" shrinkToFit="1"/>
    </xf>
    <xf numFmtId="0" fontId="5" fillId="0" borderId="4" xfId="4" applyFont="1" applyBorder="1" applyAlignment="1">
      <alignment vertical="center" wrapText="1" shrinkToFit="1"/>
    </xf>
    <xf numFmtId="0" fontId="5" fillId="3" borderId="6" xfId="4" applyFont="1" applyFill="1" applyBorder="1" applyAlignment="1">
      <alignment vertical="center" wrapText="1"/>
    </xf>
    <xf numFmtId="0" fontId="5" fillId="0" borderId="7" xfId="4" applyFont="1" applyBorder="1" applyAlignment="1">
      <alignment vertical="center" wrapText="1" shrinkToFit="1"/>
    </xf>
    <xf numFmtId="0" fontId="5" fillId="0" borderId="8" xfId="4" applyFont="1" applyBorder="1" applyAlignment="1">
      <alignment vertical="center" wrapText="1" shrinkToFit="1"/>
    </xf>
    <xf numFmtId="0" fontId="5" fillId="0" borderId="8" xfId="4" applyFont="1" applyBorder="1" applyAlignment="1">
      <alignment vertical="center"/>
    </xf>
    <xf numFmtId="0" fontId="5" fillId="3" borderId="25" xfId="4" applyFont="1" applyFill="1" applyBorder="1" applyAlignment="1">
      <alignment vertical="center" wrapText="1"/>
    </xf>
    <xf numFmtId="164" fontId="8" fillId="3" borderId="12" xfId="1" applyNumberFormat="1" applyFont="1" applyFill="1" applyBorder="1" applyAlignment="1">
      <alignment vertical="center" wrapText="1"/>
    </xf>
    <xf numFmtId="0" fontId="10" fillId="0" borderId="8" xfId="2" applyFont="1" applyBorder="1" applyAlignment="1">
      <alignment vertical="center"/>
    </xf>
    <xf numFmtId="0" fontId="5" fillId="0" borderId="0" xfId="2" applyFont="1" applyAlignment="1">
      <alignment vertical="center" wrapText="1"/>
    </xf>
    <xf numFmtId="0" fontId="5" fillId="8" borderId="1" xfId="2" applyFont="1" applyFill="1" applyBorder="1" applyAlignment="1">
      <alignment horizontal="center" vertical="center"/>
    </xf>
    <xf numFmtId="0" fontId="3" fillId="8" borderId="1" xfId="2" applyFont="1" applyFill="1" applyBorder="1" applyAlignment="1">
      <alignment horizontal="center" vertical="center"/>
    </xf>
    <xf numFmtId="9" fontId="3" fillId="8" borderId="1" xfId="1" applyFont="1" applyFill="1" applyBorder="1" applyAlignment="1">
      <alignment horizontal="center" vertical="center"/>
    </xf>
    <xf numFmtId="9" fontId="5" fillId="8" borderId="1" xfId="1" applyFont="1" applyFill="1" applyBorder="1" applyAlignment="1">
      <alignment horizontal="center" vertical="center"/>
    </xf>
    <xf numFmtId="9" fontId="5" fillId="0" borderId="1" xfId="1" applyFont="1" applyFill="1" applyBorder="1" applyAlignment="1">
      <alignment horizontal="center" vertical="center" wrapText="1"/>
    </xf>
    <xf numFmtId="0" fontId="5" fillId="8" borderId="1" xfId="2" applyFont="1" applyFill="1" applyBorder="1" applyAlignment="1">
      <alignment vertical="center"/>
    </xf>
    <xf numFmtId="0" fontId="3" fillId="0" borderId="1" xfId="3" applyNumberFormat="1" applyFont="1" applyFill="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3" fillId="0" borderId="1" xfId="3" applyNumberFormat="1" applyFont="1" applyFill="1" applyBorder="1" applyAlignment="1">
      <alignment horizontal="center" vertical="center" wrapText="1"/>
    </xf>
    <xf numFmtId="3" fontId="3" fillId="0" borderId="1" xfId="2" applyNumberFormat="1" applyFont="1" applyBorder="1" applyAlignment="1">
      <alignment horizontal="center" vertical="center"/>
    </xf>
    <xf numFmtId="0" fontId="3" fillId="0" borderId="1" xfId="2" quotePrefix="1" applyFont="1" applyBorder="1" applyAlignment="1">
      <alignment horizontal="center" vertical="center"/>
    </xf>
    <xf numFmtId="2" fontId="5" fillId="12" borderId="1" xfId="1" applyNumberFormat="1" applyFont="1" applyFill="1" applyBorder="1" applyAlignment="1">
      <alignment horizontal="center" vertical="center" wrapText="1"/>
    </xf>
    <xf numFmtId="0" fontId="8" fillId="0" borderId="4" xfId="2" applyFont="1" applyBorder="1" applyAlignment="1">
      <alignment vertical="center"/>
    </xf>
    <xf numFmtId="0" fontId="3" fillId="0" borderId="1" xfId="1" quotePrefix="1" applyNumberFormat="1" applyFont="1" applyBorder="1" applyAlignment="1">
      <alignment horizontal="center" vertical="center"/>
    </xf>
    <xf numFmtId="0" fontId="0" fillId="0" borderId="22" xfId="0" applyBorder="1" applyAlignment="1">
      <alignment horizontal="center"/>
    </xf>
    <xf numFmtId="0" fontId="23" fillId="0" borderId="0" xfId="0" applyFont="1" applyAlignment="1">
      <alignment horizontal="left" vertical="center"/>
    </xf>
    <xf numFmtId="0" fontId="24" fillId="0" borderId="0" xfId="2" applyFont="1" applyAlignment="1">
      <alignment horizontal="center" vertical="center"/>
    </xf>
    <xf numFmtId="0" fontId="22" fillId="0" borderId="0" xfId="0" applyFont="1" applyAlignment="1">
      <alignment horizontal="center" vertical="center"/>
    </xf>
    <xf numFmtId="0" fontId="21" fillId="0" borderId="0" xfId="2" applyFont="1" applyAlignment="1">
      <alignment horizontal="center" vertical="center"/>
    </xf>
    <xf numFmtId="0" fontId="21" fillId="0" borderId="0" xfId="0" applyFont="1" applyAlignment="1">
      <alignment horizontal="center" vertical="center"/>
    </xf>
    <xf numFmtId="0" fontId="21" fillId="0" borderId="0" xfId="2" applyFont="1" applyAlignment="1">
      <alignment horizontal="center" vertical="center" wrapText="1"/>
    </xf>
    <xf numFmtId="0" fontId="24" fillId="0" borderId="0" xfId="4" applyFont="1" applyAlignment="1">
      <alignment horizontal="center" vertical="center"/>
    </xf>
    <xf numFmtId="0" fontId="21" fillId="0" borderId="0" xfId="4" applyFont="1" applyAlignment="1">
      <alignment horizontal="center" vertical="center"/>
    </xf>
    <xf numFmtId="0" fontId="22" fillId="0" borderId="0" xfId="0" applyFont="1" applyAlignment="1">
      <alignment horizontal="center"/>
    </xf>
    <xf numFmtId="0" fontId="0" fillId="0" borderId="0" xfId="0" applyAlignment="1">
      <alignment horizontal="center"/>
    </xf>
    <xf numFmtId="171" fontId="21" fillId="0" borderId="0" xfId="2" applyNumberFormat="1" applyFont="1" applyAlignment="1">
      <alignment horizontal="center" vertical="center"/>
    </xf>
    <xf numFmtId="170" fontId="21" fillId="0" borderId="0" xfId="2" applyNumberFormat="1" applyFont="1" applyAlignment="1">
      <alignment horizontal="center" vertical="center"/>
    </xf>
    <xf numFmtId="0" fontId="21" fillId="0" borderId="0" xfId="5" applyFont="1" applyAlignment="1">
      <alignment horizontal="center" vertical="center"/>
    </xf>
    <xf numFmtId="0" fontId="21" fillId="0" borderId="0" xfId="4" applyFont="1" applyAlignment="1">
      <alignment horizontal="center" vertical="center" wrapText="1"/>
    </xf>
    <xf numFmtId="0" fontId="21" fillId="0" borderId="0" xfId="6" applyFont="1" applyAlignment="1">
      <alignment horizontal="center" vertical="center"/>
    </xf>
    <xf numFmtId="0" fontId="24" fillId="0" borderId="0" xfId="6" applyFont="1" applyAlignment="1">
      <alignment horizontal="center" vertical="center"/>
    </xf>
    <xf numFmtId="0" fontId="5" fillId="8" borderId="26" xfId="2" applyFont="1" applyFill="1" applyBorder="1" applyAlignment="1">
      <alignment horizontal="center" vertical="center" wrapText="1"/>
    </xf>
    <xf numFmtId="166" fontId="3" fillId="7" borderId="1" xfId="16" applyNumberFormat="1" applyFont="1" applyFill="1" applyBorder="1" applyAlignment="1">
      <alignment vertical="center" wrapText="1"/>
    </xf>
    <xf numFmtId="166" fontId="3" fillId="7" borderId="1" xfId="9" applyNumberFormat="1" applyFont="1" applyFill="1" applyBorder="1" applyAlignment="1">
      <alignment horizontal="left" vertical="center" wrapText="1"/>
    </xf>
    <xf numFmtId="9" fontId="3" fillId="0" borderId="13" xfId="0" applyNumberFormat="1" applyFont="1" applyBorder="1" applyAlignment="1">
      <alignment horizontal="center" vertical="center" wrapText="1"/>
    </xf>
    <xf numFmtId="1" fontId="3" fillId="0" borderId="13" xfId="0" applyNumberFormat="1" applyFont="1" applyBorder="1" applyAlignment="1">
      <alignment horizontal="center" vertical="center" wrapText="1"/>
    </xf>
    <xf numFmtId="9" fontId="3" fillId="7" borderId="1" xfId="0" applyNumberFormat="1" applyFont="1" applyFill="1" applyBorder="1" applyAlignment="1">
      <alignment horizontal="left" vertical="center" wrapText="1"/>
    </xf>
    <xf numFmtId="166" fontId="3" fillId="7" borderId="1" xfId="13" applyNumberFormat="1" applyFont="1" applyFill="1" applyBorder="1" applyAlignment="1">
      <alignment horizontal="left" vertical="center" wrapText="1"/>
    </xf>
    <xf numFmtId="9" fontId="3" fillId="0" borderId="0" xfId="2" applyNumberFormat="1" applyFont="1" applyAlignment="1">
      <alignment horizontal="center" vertical="center"/>
    </xf>
    <xf numFmtId="9" fontId="3" fillId="11" borderId="13" xfId="0" applyNumberFormat="1" applyFont="1" applyFill="1" applyBorder="1" applyAlignment="1">
      <alignment horizontal="center" vertical="center"/>
    </xf>
    <xf numFmtId="167" fontId="3" fillId="11" borderId="13" xfId="0" applyNumberFormat="1" applyFont="1" applyFill="1" applyBorder="1" applyAlignment="1">
      <alignment horizontal="left" vertical="center" wrapText="1"/>
    </xf>
    <xf numFmtId="0" fontId="0" fillId="0" borderId="20" xfId="0" applyBorder="1" applyAlignment="1">
      <alignment horizontal="center"/>
    </xf>
    <xf numFmtId="164" fontId="3" fillId="0" borderId="1" xfId="14" applyNumberFormat="1" applyFont="1" applyFill="1" applyBorder="1" applyAlignment="1">
      <alignment horizontal="center" vertical="center" wrapText="1"/>
    </xf>
    <xf numFmtId="164" fontId="8" fillId="7" borderId="1" xfId="5" applyNumberFormat="1" applyFont="1" applyFill="1" applyBorder="1" applyAlignment="1">
      <alignment horizontal="center" vertical="center" wrapText="1"/>
    </xf>
    <xf numFmtId="164" fontId="8" fillId="7" borderId="1" xfId="14" applyNumberFormat="1" applyFont="1" applyFill="1" applyBorder="1" applyAlignment="1">
      <alignment horizontal="center" vertical="center" wrapText="1"/>
    </xf>
    <xf numFmtId="49" fontId="20" fillId="0" borderId="0" xfId="0" applyNumberFormat="1" applyFont="1"/>
    <xf numFmtId="0" fontId="14" fillId="9" borderId="27" xfId="0" applyFont="1" applyFill="1" applyBorder="1" applyAlignment="1">
      <alignment horizontal="center" vertical="center" wrapText="1"/>
    </xf>
    <xf numFmtId="0" fontId="14" fillId="9" borderId="28" xfId="0" applyFont="1" applyFill="1" applyBorder="1" applyAlignment="1">
      <alignment horizontal="center" vertical="center" wrapText="1"/>
    </xf>
    <xf numFmtId="0" fontId="14" fillId="9" borderId="29" xfId="0" applyFont="1" applyFill="1" applyBorder="1" applyAlignment="1">
      <alignment horizontal="center" vertical="center" wrapText="1"/>
    </xf>
    <xf numFmtId="0" fontId="14" fillId="0" borderId="0" xfId="0" applyFont="1" applyAlignment="1">
      <alignment horizontal="left" vertical="center"/>
    </xf>
    <xf numFmtId="0" fontId="0" fillId="0" borderId="0" xfId="0"/>
    <xf numFmtId="0" fontId="14" fillId="0" borderId="14" xfId="0" applyFont="1" applyBorder="1" applyAlignment="1">
      <alignment horizontal="left" vertical="center"/>
    </xf>
    <xf numFmtId="0" fontId="5" fillId="2" borderId="5" xfId="2" applyFont="1" applyFill="1" applyBorder="1" applyAlignment="1">
      <alignment horizontal="left" vertical="center" wrapText="1"/>
    </xf>
    <xf numFmtId="0" fontId="5" fillId="0" borderId="4" xfId="2" applyFont="1" applyBorder="1" applyAlignment="1">
      <alignment horizontal="left" vertical="center" wrapText="1"/>
    </xf>
    <xf numFmtId="164" fontId="5" fillId="2" borderId="9" xfId="1" applyNumberFormat="1" applyFont="1" applyFill="1" applyBorder="1" applyAlignment="1">
      <alignment horizontal="left" vertical="center" wrapText="1"/>
    </xf>
    <xf numFmtId="0" fontId="5" fillId="2" borderId="9" xfId="1" applyNumberFormat="1" applyFont="1" applyFill="1" applyBorder="1" applyAlignment="1">
      <alignment horizontal="left" vertical="center" wrapText="1"/>
    </xf>
    <xf numFmtId="0" fontId="3" fillId="4" borderId="12" xfId="2" applyFont="1" applyFill="1" applyBorder="1" applyAlignment="1">
      <alignment horizontal="center" vertical="center"/>
    </xf>
    <xf numFmtId="0" fontId="3" fillId="4" borderId="16" xfId="2" applyFont="1" applyFill="1" applyBorder="1" applyAlignment="1">
      <alignment horizontal="center" vertical="center"/>
    </xf>
    <xf numFmtId="0" fontId="3" fillId="4" borderId="13" xfId="2" applyFont="1" applyFill="1" applyBorder="1" applyAlignment="1">
      <alignment horizontal="center" vertical="center"/>
    </xf>
    <xf numFmtId="0" fontId="8" fillId="3" borderId="12" xfId="2" applyFont="1" applyFill="1" applyBorder="1" applyAlignment="1">
      <alignment horizontal="center" vertical="center"/>
    </xf>
    <xf numFmtId="0" fontId="8" fillId="3" borderId="16" xfId="2" applyFont="1" applyFill="1" applyBorder="1" applyAlignment="1">
      <alignment horizontal="center" vertical="center"/>
    </xf>
    <xf numFmtId="0" fontId="5" fillId="2" borderId="15" xfId="2" applyFont="1" applyFill="1" applyBorder="1" applyAlignment="1">
      <alignment horizontal="left" vertical="center" wrapText="1"/>
    </xf>
    <xf numFmtId="0" fontId="5" fillId="0" borderId="0" xfId="2" applyFont="1" applyAlignment="1">
      <alignment horizontal="left" vertical="center" wrapText="1"/>
    </xf>
    <xf numFmtId="0" fontId="5" fillId="2" borderId="10" xfId="1" applyNumberFormat="1" applyFont="1" applyFill="1" applyBorder="1" applyAlignment="1">
      <alignment horizontal="left" vertical="center" wrapText="1"/>
    </xf>
    <xf numFmtId="0" fontId="21" fillId="0" borderId="12" xfId="3" applyNumberFormat="1" applyFont="1" applyFill="1" applyBorder="1" applyAlignment="1">
      <alignment horizontal="left" vertical="center" wrapText="1"/>
    </xf>
    <xf numFmtId="0" fontId="21" fillId="0" borderId="16" xfId="3" applyNumberFormat="1" applyFont="1" applyFill="1" applyBorder="1" applyAlignment="1">
      <alignment horizontal="left" vertical="center" wrapText="1"/>
    </xf>
    <xf numFmtId="0" fontId="21" fillId="0" borderId="13" xfId="3" applyNumberFormat="1" applyFont="1" applyFill="1" applyBorder="1" applyAlignment="1">
      <alignment horizontal="left" vertical="center" wrapText="1"/>
    </xf>
    <xf numFmtId="0" fontId="4" fillId="0" borderId="2" xfId="5" applyFont="1" applyBorder="1" applyAlignment="1">
      <alignment horizontal="left" vertical="center" wrapText="1"/>
    </xf>
    <xf numFmtId="0" fontId="4" fillId="0" borderId="0" xfId="5" applyFont="1" applyAlignment="1">
      <alignment horizontal="left" vertical="center" wrapText="1"/>
    </xf>
    <xf numFmtId="0" fontId="5" fillId="2" borderId="4" xfId="14" applyNumberFormat="1" applyFont="1" applyFill="1" applyBorder="1" applyAlignment="1">
      <alignment horizontal="left" vertical="center" wrapText="1"/>
    </xf>
    <xf numFmtId="0" fontId="5" fillId="2" borderId="8" xfId="4" applyFont="1" applyFill="1" applyBorder="1" applyAlignment="1">
      <alignment horizontal="left" vertical="center" wrapText="1"/>
    </xf>
    <xf numFmtId="0" fontId="5" fillId="6" borderId="1" xfId="4" applyFont="1" applyFill="1" applyBorder="1" applyAlignment="1">
      <alignment horizontal="left" vertical="center"/>
    </xf>
    <xf numFmtId="166" fontId="3" fillId="3" borderId="1" xfId="3" applyNumberFormat="1" applyFont="1" applyFill="1" applyBorder="1" applyAlignment="1">
      <alignment horizontal="left" vertical="center" wrapText="1"/>
    </xf>
    <xf numFmtId="0" fontId="5" fillId="2" borderId="8" xfId="14" applyNumberFormat="1" applyFont="1" applyFill="1" applyBorder="1" applyAlignment="1">
      <alignment horizontal="left" vertical="center" wrapText="1"/>
    </xf>
    <xf numFmtId="0" fontId="5" fillId="6" borderId="12" xfId="4" applyFont="1" applyFill="1" applyBorder="1" applyAlignment="1">
      <alignment horizontal="left" vertical="center"/>
    </xf>
    <xf numFmtId="0" fontId="5" fillId="6" borderId="16" xfId="4" applyFont="1" applyFill="1" applyBorder="1" applyAlignment="1">
      <alignment horizontal="left" vertical="center"/>
    </xf>
    <xf numFmtId="0" fontId="5" fillId="6" borderId="13" xfId="4" applyFont="1" applyFill="1" applyBorder="1" applyAlignment="1">
      <alignment horizontal="left" vertical="center"/>
    </xf>
    <xf numFmtId="0" fontId="5" fillId="4" borderId="1" xfId="6" applyFont="1" applyFill="1" applyBorder="1" applyAlignment="1">
      <alignment horizontal="center" vertical="center"/>
    </xf>
    <xf numFmtId="0" fontId="5" fillId="0" borderId="1" xfId="6" applyFont="1" applyBorder="1" applyAlignment="1">
      <alignment horizontal="center" vertical="center" wrapText="1"/>
    </xf>
    <xf numFmtId="0" fontId="3" fillId="6" borderId="12" xfId="4" applyFont="1" applyFill="1" applyBorder="1" applyAlignment="1">
      <alignment horizontal="center" vertical="center"/>
    </xf>
    <xf numFmtId="0" fontId="3" fillId="6" borderId="16" xfId="4" applyFont="1" applyFill="1" applyBorder="1" applyAlignment="1">
      <alignment horizontal="center" vertical="center"/>
    </xf>
    <xf numFmtId="0" fontId="3" fillId="6" borderId="13" xfId="4" applyFont="1" applyFill="1" applyBorder="1" applyAlignment="1">
      <alignment horizontal="center" vertical="center"/>
    </xf>
    <xf numFmtId="0" fontId="5" fillId="3" borderId="1" xfId="4" applyFont="1" applyFill="1" applyBorder="1" applyAlignment="1">
      <alignment horizontal="center" vertical="center"/>
    </xf>
    <xf numFmtId="0" fontId="5" fillId="0" borderId="1" xfId="4" applyFont="1" applyBorder="1" applyAlignment="1">
      <alignment horizontal="center" vertical="center" wrapText="1"/>
    </xf>
    <xf numFmtId="0" fontId="3" fillId="3" borderId="1" xfId="3" applyNumberFormat="1" applyFont="1" applyFill="1" applyBorder="1" applyAlignment="1">
      <alignment horizontal="justify" vertical="center" wrapText="1"/>
    </xf>
    <xf numFmtId="0" fontId="4" fillId="0" borderId="1" xfId="14" applyNumberFormat="1" applyFont="1" applyBorder="1" applyAlignment="1">
      <alignment horizontal="center" vertical="center" wrapText="1"/>
    </xf>
    <xf numFmtId="0" fontId="4" fillId="0" borderId="1" xfId="14" applyNumberFormat="1" applyFont="1" applyBorder="1" applyAlignment="1">
      <alignment horizontal="center" vertical="center"/>
    </xf>
    <xf numFmtId="0" fontId="3" fillId="3" borderId="1" xfId="4" applyFont="1" applyFill="1" applyBorder="1" applyAlignment="1">
      <alignment horizontal="left" vertical="center"/>
    </xf>
    <xf numFmtId="9" fontId="5" fillId="3" borderId="1" xfId="5" applyNumberFormat="1" applyFont="1" applyFill="1" applyBorder="1" applyAlignment="1">
      <alignment horizontal="center" vertical="top"/>
    </xf>
    <xf numFmtId="0" fontId="5" fillId="3" borderId="1" xfId="4" applyFont="1" applyFill="1" applyBorder="1" applyAlignment="1">
      <alignment horizontal="center" vertical="top"/>
    </xf>
    <xf numFmtId="9" fontId="3" fillId="3" borderId="1" xfId="5" quotePrefix="1" applyNumberFormat="1" applyFont="1" applyFill="1" applyBorder="1" applyAlignment="1">
      <alignment horizontal="left" vertical="center" wrapText="1"/>
    </xf>
    <xf numFmtId="9" fontId="3" fillId="3" borderId="1" xfId="5" applyNumberFormat="1" applyFont="1" applyFill="1" applyBorder="1" applyAlignment="1">
      <alignment horizontal="left" vertical="center"/>
    </xf>
    <xf numFmtId="164" fontId="10" fillId="0" borderId="1" xfId="1" applyNumberFormat="1" applyFont="1" applyFill="1" applyBorder="1" applyAlignment="1">
      <alignment horizontal="center" vertical="center" wrapText="1"/>
    </xf>
  </cellXfs>
  <cellStyles count="17">
    <cellStyle name="Comma" xfId="7" builtinId="3"/>
    <cellStyle name="Comma [0] 2" xfId="12" xr:uid="{ACBD8BF5-CD78-4DE9-B978-2441C4FEB38C}"/>
    <cellStyle name="Comma 2" xfId="16" xr:uid="{AC81635B-48E9-4C11-8BEB-5398354333F2}"/>
    <cellStyle name="Comma 2 2" xfId="13" xr:uid="{1C94C7B4-DA85-47B4-BF30-4635A81124D3}"/>
    <cellStyle name="Comma 3" xfId="9" xr:uid="{0A9C222A-4B37-4E67-84BB-A88EC7D5A403}"/>
    <cellStyle name="Comma 3 2" xfId="3" xr:uid="{20204F6D-7EF3-40D4-B96B-4EB7120A0FDC}"/>
    <cellStyle name="Hyperlink" xfId="8" builtinId="8"/>
    <cellStyle name="Normal" xfId="0" builtinId="0"/>
    <cellStyle name="Normal 10" xfId="11" xr:uid="{1B35D3FD-2CD1-4B36-AA97-43056B52A51E}"/>
    <cellStyle name="Normal 2 3 3" xfId="2" xr:uid="{9689A0E9-E903-40D2-A401-9F65A7AE9EDE}"/>
    <cellStyle name="Normal 2 3 3 2" xfId="6" xr:uid="{D9448CBB-D6F0-40A9-A793-AC5969958FE0}"/>
    <cellStyle name="Normal 2 3 3 2 2" xfId="4" xr:uid="{89279803-03C8-4C5A-861B-1663720F9E0F}"/>
    <cellStyle name="Normal 2 4" xfId="10" xr:uid="{7391AC1A-CB4F-4816-B18A-ACF63A79A0C0}"/>
    <cellStyle name="Normal 4" xfId="5" xr:uid="{3CE56BB1-89E2-4B34-BBED-5BC17D88078F}"/>
    <cellStyle name="Percent" xfId="1" builtinId="5"/>
    <cellStyle name="Percent 2 2" xfId="15" xr:uid="{5BE6D53D-5410-4915-9E4F-5ACF85298173}"/>
    <cellStyle name="Percent 2 6" xfId="14" xr:uid="{429720B6-56A3-4164-8BD7-B5456192EA2B}"/>
  </cellStyles>
  <dxfs count="50">
    <dxf>
      <font>
        <color theme="0"/>
      </font>
    </dxf>
    <dxf>
      <font>
        <color theme="0"/>
      </font>
    </dxf>
    <dxf>
      <font>
        <color theme="0"/>
      </font>
    </dxf>
    <dxf>
      <font>
        <color theme="0"/>
      </font>
    </dxf>
    <dxf>
      <font>
        <color theme="0"/>
      </font>
    </dxf>
    <dxf>
      <font>
        <color theme="0"/>
      </font>
    </dxf>
    <dxf>
      <font>
        <color theme="0"/>
      </font>
    </dxf>
    <dxf>
      <numFmt numFmtId="4" formatCode="#,##0.00"/>
    </dxf>
    <dxf>
      <numFmt numFmtId="19" formatCode="dd/mm/yyyy"/>
    </dxf>
    <dxf>
      <numFmt numFmtId="13" formatCode="0%"/>
    </dxf>
    <dxf>
      <numFmt numFmtId="1" formatCode="0"/>
    </dxf>
    <dxf>
      <numFmt numFmtId="172" formatCode="0.000\‰"/>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733880</xdr:colOff>
      <xdr:row>0</xdr:row>
      <xdr:rowOff>60855</xdr:rowOff>
    </xdr:from>
    <xdr:to>
      <xdr:col>10</xdr:col>
      <xdr:colOff>686137</xdr:colOff>
      <xdr:row>2</xdr:row>
      <xdr:rowOff>212272</xdr:rowOff>
    </xdr:to>
    <xdr:pic>
      <xdr:nvPicPr>
        <xdr:cNvPr id="2" name="Picture 1">
          <a:extLst>
            <a:ext uri="{FF2B5EF4-FFF2-40B4-BE49-F238E27FC236}">
              <a16:creationId xmlns:a16="http://schemas.microsoft.com/office/drawing/2014/main" id="{9606A69C-372C-4DD4-B8F0-1B81E7161E91}"/>
            </a:ext>
          </a:extLst>
        </xdr:cNvPr>
        <xdr:cNvPicPr>
          <a:picLocks noChangeAspect="1"/>
        </xdr:cNvPicPr>
      </xdr:nvPicPr>
      <xdr:blipFill>
        <a:blip xmlns:r="http://schemas.openxmlformats.org/officeDocument/2006/relationships" r:embed="rId1"/>
        <a:stretch>
          <a:fillRect/>
        </a:stretch>
      </xdr:blipFill>
      <xdr:spPr>
        <a:xfrm>
          <a:off x="11401880" y="60855"/>
          <a:ext cx="720607" cy="6594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54430</xdr:colOff>
      <xdr:row>0</xdr:row>
      <xdr:rowOff>60855</xdr:rowOff>
    </xdr:from>
    <xdr:to>
      <xdr:col>11</xdr:col>
      <xdr:colOff>6687</xdr:colOff>
      <xdr:row>2</xdr:row>
      <xdr:rowOff>212272</xdr:rowOff>
    </xdr:to>
    <xdr:pic>
      <xdr:nvPicPr>
        <xdr:cNvPr id="2" name="Picture 1">
          <a:extLst>
            <a:ext uri="{FF2B5EF4-FFF2-40B4-BE49-F238E27FC236}">
              <a16:creationId xmlns:a16="http://schemas.microsoft.com/office/drawing/2014/main" id="{4002AAC1-6CEE-49CE-90B7-6A64C085342E}"/>
            </a:ext>
          </a:extLst>
        </xdr:cNvPr>
        <xdr:cNvPicPr>
          <a:picLocks noChangeAspect="1"/>
        </xdr:cNvPicPr>
      </xdr:nvPicPr>
      <xdr:blipFill>
        <a:blip xmlns:r="http://schemas.openxmlformats.org/officeDocument/2006/relationships" r:embed="rId1"/>
        <a:stretch>
          <a:fillRect/>
        </a:stretch>
      </xdr:blipFill>
      <xdr:spPr>
        <a:xfrm>
          <a:off x="11815900" y="60855"/>
          <a:ext cx="720607" cy="6619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54430</xdr:colOff>
      <xdr:row>0</xdr:row>
      <xdr:rowOff>60855</xdr:rowOff>
    </xdr:from>
    <xdr:to>
      <xdr:col>10</xdr:col>
      <xdr:colOff>775037</xdr:colOff>
      <xdr:row>2</xdr:row>
      <xdr:rowOff>212272</xdr:rowOff>
    </xdr:to>
    <xdr:pic>
      <xdr:nvPicPr>
        <xdr:cNvPr id="2" name="Picture 1">
          <a:extLst>
            <a:ext uri="{FF2B5EF4-FFF2-40B4-BE49-F238E27FC236}">
              <a16:creationId xmlns:a16="http://schemas.microsoft.com/office/drawing/2014/main" id="{F129D81E-3AB2-45B9-8883-43D934B68D5C}"/>
            </a:ext>
          </a:extLst>
        </xdr:cNvPr>
        <xdr:cNvPicPr>
          <a:picLocks noChangeAspect="1"/>
        </xdr:cNvPicPr>
      </xdr:nvPicPr>
      <xdr:blipFill>
        <a:blip xmlns:r="http://schemas.openxmlformats.org/officeDocument/2006/relationships" r:embed="rId1"/>
        <a:stretch>
          <a:fillRect/>
        </a:stretch>
      </xdr:blipFill>
      <xdr:spPr>
        <a:xfrm>
          <a:off x="11815900" y="60855"/>
          <a:ext cx="720607" cy="6619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54430</xdr:colOff>
      <xdr:row>0</xdr:row>
      <xdr:rowOff>60855</xdr:rowOff>
    </xdr:from>
    <xdr:to>
      <xdr:col>10</xdr:col>
      <xdr:colOff>775037</xdr:colOff>
      <xdr:row>2</xdr:row>
      <xdr:rowOff>212272</xdr:rowOff>
    </xdr:to>
    <xdr:pic>
      <xdr:nvPicPr>
        <xdr:cNvPr id="2" name="Picture 1">
          <a:extLst>
            <a:ext uri="{FF2B5EF4-FFF2-40B4-BE49-F238E27FC236}">
              <a16:creationId xmlns:a16="http://schemas.microsoft.com/office/drawing/2014/main" id="{47890683-71E5-424A-93CE-393D9F05C644}"/>
            </a:ext>
          </a:extLst>
        </xdr:cNvPr>
        <xdr:cNvPicPr>
          <a:picLocks noChangeAspect="1"/>
        </xdr:cNvPicPr>
      </xdr:nvPicPr>
      <xdr:blipFill>
        <a:blip xmlns:r="http://schemas.openxmlformats.org/officeDocument/2006/relationships" r:embed="rId1"/>
        <a:stretch>
          <a:fillRect/>
        </a:stretch>
      </xdr:blipFill>
      <xdr:spPr>
        <a:xfrm>
          <a:off x="11815900" y="60855"/>
          <a:ext cx="720607" cy="6619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269333</xdr:colOff>
      <xdr:row>31</xdr:row>
      <xdr:rowOff>296894</xdr:rowOff>
    </xdr:from>
    <xdr:to>
      <xdr:col>7</xdr:col>
      <xdr:colOff>487680</xdr:colOff>
      <xdr:row>31</xdr:row>
      <xdr:rowOff>599440</xdr:rowOff>
    </xdr:to>
    <xdr:cxnSp macro="">
      <xdr:nvCxnSpPr>
        <xdr:cNvPr id="2" name="Straight Arrow Connector 1">
          <a:extLst>
            <a:ext uri="{FF2B5EF4-FFF2-40B4-BE49-F238E27FC236}">
              <a16:creationId xmlns:a16="http://schemas.microsoft.com/office/drawing/2014/main" id="{FD3EAF0F-9BAA-4673-8ADE-4FB5FE95B5BE}"/>
            </a:ext>
          </a:extLst>
        </xdr:cNvPr>
        <xdr:cNvCxnSpPr>
          <a:cxnSpLocks noChangeShapeType="1"/>
        </xdr:cNvCxnSpPr>
      </xdr:nvCxnSpPr>
      <xdr:spPr>
        <a:xfrm>
          <a:off x="7047323" y="8785574"/>
          <a:ext cx="1045117" cy="302546"/>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8</xdr:col>
      <xdr:colOff>296090</xdr:colOff>
      <xdr:row>31</xdr:row>
      <xdr:rowOff>467071</xdr:rowOff>
    </xdr:from>
    <xdr:to>
      <xdr:col>9</xdr:col>
      <xdr:colOff>479328</xdr:colOff>
      <xdr:row>31</xdr:row>
      <xdr:rowOff>468086</xdr:rowOff>
    </xdr:to>
    <xdr:cxnSp macro="">
      <xdr:nvCxnSpPr>
        <xdr:cNvPr id="3" name="Straight Arrow Connector 2">
          <a:extLst>
            <a:ext uri="{FF2B5EF4-FFF2-40B4-BE49-F238E27FC236}">
              <a16:creationId xmlns:a16="http://schemas.microsoft.com/office/drawing/2014/main" id="{C0C824DE-D319-4A3F-82A9-FB6F5E6DB439}"/>
            </a:ext>
          </a:extLst>
        </xdr:cNvPr>
        <xdr:cNvCxnSpPr>
          <a:cxnSpLocks noChangeShapeType="1"/>
        </xdr:cNvCxnSpPr>
      </xdr:nvCxnSpPr>
      <xdr:spPr>
        <a:xfrm flipV="1">
          <a:off x="8727620" y="8955751"/>
          <a:ext cx="1010008" cy="1015"/>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10</xdr:col>
      <xdr:colOff>386080</xdr:colOff>
      <xdr:row>31</xdr:row>
      <xdr:rowOff>305212</xdr:rowOff>
    </xdr:from>
    <xdr:to>
      <xdr:col>11</xdr:col>
      <xdr:colOff>467755</xdr:colOff>
      <xdr:row>31</xdr:row>
      <xdr:rowOff>599440</xdr:rowOff>
    </xdr:to>
    <xdr:cxnSp macro="">
      <xdr:nvCxnSpPr>
        <xdr:cNvPr id="4" name="Straight Arrow Connector 3">
          <a:extLst>
            <a:ext uri="{FF2B5EF4-FFF2-40B4-BE49-F238E27FC236}">
              <a16:creationId xmlns:a16="http://schemas.microsoft.com/office/drawing/2014/main" id="{5007B3A4-E01C-4703-8BF0-82B2EC698C73}"/>
            </a:ext>
          </a:extLst>
        </xdr:cNvPr>
        <xdr:cNvCxnSpPr>
          <a:cxnSpLocks noChangeShapeType="1"/>
        </xdr:cNvCxnSpPr>
      </xdr:nvCxnSpPr>
      <xdr:spPr>
        <a:xfrm flipV="1">
          <a:off x="10471150" y="8793892"/>
          <a:ext cx="908445" cy="294228"/>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9</xdr:col>
      <xdr:colOff>207818</xdr:colOff>
      <xdr:row>20</xdr:row>
      <xdr:rowOff>148244</xdr:rowOff>
    </xdr:from>
    <xdr:to>
      <xdr:col>9</xdr:col>
      <xdr:colOff>629227</xdr:colOff>
      <xdr:row>20</xdr:row>
      <xdr:rowOff>154017</xdr:rowOff>
    </xdr:to>
    <xdr:cxnSp macro="">
      <xdr:nvCxnSpPr>
        <xdr:cNvPr id="5" name="Straight Arrow Connector 4">
          <a:extLst>
            <a:ext uri="{FF2B5EF4-FFF2-40B4-BE49-F238E27FC236}">
              <a16:creationId xmlns:a16="http://schemas.microsoft.com/office/drawing/2014/main" id="{4E85337C-E0BF-48F7-9FCF-7EB0A2C4800C}"/>
            </a:ext>
          </a:extLst>
        </xdr:cNvPr>
        <xdr:cNvCxnSpPr/>
      </xdr:nvCxnSpPr>
      <xdr:spPr>
        <a:xfrm flipV="1">
          <a:off x="9466118" y="5870864"/>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21</xdr:row>
      <xdr:rowOff>132080</xdr:rowOff>
    </xdr:from>
    <xdr:to>
      <xdr:col>9</xdr:col>
      <xdr:colOff>629227</xdr:colOff>
      <xdr:row>21</xdr:row>
      <xdr:rowOff>137853</xdr:rowOff>
    </xdr:to>
    <xdr:cxnSp macro="">
      <xdr:nvCxnSpPr>
        <xdr:cNvPr id="6" name="Straight Arrow Connector 5">
          <a:extLst>
            <a:ext uri="{FF2B5EF4-FFF2-40B4-BE49-F238E27FC236}">
              <a16:creationId xmlns:a16="http://schemas.microsoft.com/office/drawing/2014/main" id="{5EF8F9DA-95E1-450D-ACE8-D4AE57076F29}"/>
            </a:ext>
          </a:extLst>
        </xdr:cNvPr>
        <xdr:cNvCxnSpPr/>
      </xdr:nvCxnSpPr>
      <xdr:spPr>
        <a:xfrm flipV="1">
          <a:off x="9466118" y="61061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22</xdr:row>
      <xdr:rowOff>136467</xdr:rowOff>
    </xdr:from>
    <xdr:to>
      <xdr:col>9</xdr:col>
      <xdr:colOff>629227</xdr:colOff>
      <xdr:row>22</xdr:row>
      <xdr:rowOff>142240</xdr:rowOff>
    </xdr:to>
    <xdr:cxnSp macro="">
      <xdr:nvCxnSpPr>
        <xdr:cNvPr id="7" name="Straight Arrow Connector 6">
          <a:extLst>
            <a:ext uri="{FF2B5EF4-FFF2-40B4-BE49-F238E27FC236}">
              <a16:creationId xmlns:a16="http://schemas.microsoft.com/office/drawing/2014/main" id="{02EDECD0-B289-4A27-A224-2EA501EC7879}"/>
            </a:ext>
          </a:extLst>
        </xdr:cNvPr>
        <xdr:cNvCxnSpPr/>
      </xdr:nvCxnSpPr>
      <xdr:spPr>
        <a:xfrm flipV="1">
          <a:off x="9466118" y="6362007"/>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23</xdr:row>
      <xdr:rowOff>111760</xdr:rowOff>
    </xdr:from>
    <xdr:to>
      <xdr:col>9</xdr:col>
      <xdr:colOff>629227</xdr:colOff>
      <xdr:row>23</xdr:row>
      <xdr:rowOff>117533</xdr:rowOff>
    </xdr:to>
    <xdr:cxnSp macro="">
      <xdr:nvCxnSpPr>
        <xdr:cNvPr id="8" name="Straight Arrow Connector 7">
          <a:extLst>
            <a:ext uri="{FF2B5EF4-FFF2-40B4-BE49-F238E27FC236}">
              <a16:creationId xmlns:a16="http://schemas.microsoft.com/office/drawing/2014/main" id="{2DAA1D38-4DE0-4F47-B013-998F4F50583D}"/>
            </a:ext>
          </a:extLst>
        </xdr:cNvPr>
        <xdr:cNvCxnSpPr/>
      </xdr:nvCxnSpPr>
      <xdr:spPr>
        <a:xfrm flipV="1">
          <a:off x="9466118" y="65887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19</xdr:row>
      <xdr:rowOff>132080</xdr:rowOff>
    </xdr:from>
    <xdr:to>
      <xdr:col>9</xdr:col>
      <xdr:colOff>629227</xdr:colOff>
      <xdr:row>19</xdr:row>
      <xdr:rowOff>137853</xdr:rowOff>
    </xdr:to>
    <xdr:cxnSp macro="">
      <xdr:nvCxnSpPr>
        <xdr:cNvPr id="9" name="Straight Arrow Connector 8">
          <a:extLst>
            <a:ext uri="{FF2B5EF4-FFF2-40B4-BE49-F238E27FC236}">
              <a16:creationId xmlns:a16="http://schemas.microsoft.com/office/drawing/2014/main" id="{846D5536-E07E-4C18-94AA-8916D81AC0EB}"/>
            </a:ext>
          </a:extLst>
        </xdr:cNvPr>
        <xdr:cNvCxnSpPr/>
      </xdr:nvCxnSpPr>
      <xdr:spPr>
        <a:xfrm flipV="1">
          <a:off x="9466118" y="560324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10</xdr:col>
      <xdr:colOff>258496</xdr:colOff>
      <xdr:row>0</xdr:row>
      <xdr:rowOff>0</xdr:rowOff>
    </xdr:from>
    <xdr:to>
      <xdr:col>11</xdr:col>
      <xdr:colOff>132487</xdr:colOff>
      <xdr:row>2</xdr:row>
      <xdr:rowOff>179766</xdr:rowOff>
    </xdr:to>
    <xdr:pic>
      <xdr:nvPicPr>
        <xdr:cNvPr id="10" name="Picture 9">
          <a:extLst>
            <a:ext uri="{FF2B5EF4-FFF2-40B4-BE49-F238E27FC236}">
              <a16:creationId xmlns:a16="http://schemas.microsoft.com/office/drawing/2014/main" id="{A8CA051E-7C25-4667-96FD-3B98CEFAE623}"/>
            </a:ext>
          </a:extLst>
        </xdr:cNvPr>
        <xdr:cNvPicPr>
          <a:picLocks noChangeAspect="1"/>
        </xdr:cNvPicPr>
      </xdr:nvPicPr>
      <xdr:blipFill>
        <a:blip xmlns:r="http://schemas.openxmlformats.org/officeDocument/2006/relationships" r:embed="rId1"/>
        <a:stretch>
          <a:fillRect/>
        </a:stretch>
      </xdr:blipFill>
      <xdr:spPr>
        <a:xfrm>
          <a:off x="10343566" y="0"/>
          <a:ext cx="666470" cy="585803"/>
        </a:xfrm>
        <a:prstGeom prst="rect">
          <a:avLst/>
        </a:prstGeom>
      </xdr:spPr>
    </xdr:pic>
    <xdr:clientData/>
  </xdr:twoCellAnchor>
  <xdr:twoCellAnchor>
    <xdr:from>
      <xdr:col>6</xdr:col>
      <xdr:colOff>269333</xdr:colOff>
      <xdr:row>31</xdr:row>
      <xdr:rowOff>296894</xdr:rowOff>
    </xdr:from>
    <xdr:to>
      <xdr:col>7</xdr:col>
      <xdr:colOff>487680</xdr:colOff>
      <xdr:row>31</xdr:row>
      <xdr:rowOff>599440</xdr:rowOff>
    </xdr:to>
    <xdr:cxnSp macro="">
      <xdr:nvCxnSpPr>
        <xdr:cNvPr id="11" name="Straight Arrow Connector 10">
          <a:extLst>
            <a:ext uri="{FF2B5EF4-FFF2-40B4-BE49-F238E27FC236}">
              <a16:creationId xmlns:a16="http://schemas.microsoft.com/office/drawing/2014/main" id="{67C54BDF-2D87-4A96-B1EF-33BC359A77ED}"/>
            </a:ext>
          </a:extLst>
        </xdr:cNvPr>
        <xdr:cNvCxnSpPr>
          <a:cxnSpLocks noChangeShapeType="1"/>
        </xdr:cNvCxnSpPr>
      </xdr:nvCxnSpPr>
      <xdr:spPr>
        <a:xfrm>
          <a:off x="7047323" y="8785574"/>
          <a:ext cx="1045117" cy="302546"/>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8</xdr:col>
      <xdr:colOff>296090</xdr:colOff>
      <xdr:row>31</xdr:row>
      <xdr:rowOff>467071</xdr:rowOff>
    </xdr:from>
    <xdr:to>
      <xdr:col>9</xdr:col>
      <xdr:colOff>479328</xdr:colOff>
      <xdr:row>31</xdr:row>
      <xdr:rowOff>468086</xdr:rowOff>
    </xdr:to>
    <xdr:cxnSp macro="">
      <xdr:nvCxnSpPr>
        <xdr:cNvPr id="12" name="Straight Arrow Connector 11">
          <a:extLst>
            <a:ext uri="{FF2B5EF4-FFF2-40B4-BE49-F238E27FC236}">
              <a16:creationId xmlns:a16="http://schemas.microsoft.com/office/drawing/2014/main" id="{16A906E0-4781-4DEC-A8A1-F308B9391BC4}"/>
            </a:ext>
          </a:extLst>
        </xdr:cNvPr>
        <xdr:cNvCxnSpPr>
          <a:cxnSpLocks noChangeShapeType="1"/>
        </xdr:cNvCxnSpPr>
      </xdr:nvCxnSpPr>
      <xdr:spPr>
        <a:xfrm flipV="1">
          <a:off x="8727620" y="8955751"/>
          <a:ext cx="1010008" cy="1015"/>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10</xdr:col>
      <xdr:colOff>386080</xdr:colOff>
      <xdr:row>31</xdr:row>
      <xdr:rowOff>305212</xdr:rowOff>
    </xdr:from>
    <xdr:to>
      <xdr:col>11</xdr:col>
      <xdr:colOff>467755</xdr:colOff>
      <xdr:row>31</xdr:row>
      <xdr:rowOff>599440</xdr:rowOff>
    </xdr:to>
    <xdr:cxnSp macro="">
      <xdr:nvCxnSpPr>
        <xdr:cNvPr id="13" name="Straight Arrow Connector 12">
          <a:extLst>
            <a:ext uri="{FF2B5EF4-FFF2-40B4-BE49-F238E27FC236}">
              <a16:creationId xmlns:a16="http://schemas.microsoft.com/office/drawing/2014/main" id="{CCBD50FC-851A-4B27-8AD7-732515818D76}"/>
            </a:ext>
          </a:extLst>
        </xdr:cNvPr>
        <xdr:cNvCxnSpPr>
          <a:cxnSpLocks noChangeShapeType="1"/>
        </xdr:cNvCxnSpPr>
      </xdr:nvCxnSpPr>
      <xdr:spPr>
        <a:xfrm flipV="1">
          <a:off x="10471150" y="8793892"/>
          <a:ext cx="908445" cy="294228"/>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9</xdr:col>
      <xdr:colOff>207818</xdr:colOff>
      <xdr:row>20</xdr:row>
      <xdr:rowOff>148244</xdr:rowOff>
    </xdr:from>
    <xdr:to>
      <xdr:col>9</xdr:col>
      <xdr:colOff>629227</xdr:colOff>
      <xdr:row>20</xdr:row>
      <xdr:rowOff>154017</xdr:rowOff>
    </xdr:to>
    <xdr:cxnSp macro="">
      <xdr:nvCxnSpPr>
        <xdr:cNvPr id="14" name="Straight Arrow Connector 13">
          <a:extLst>
            <a:ext uri="{FF2B5EF4-FFF2-40B4-BE49-F238E27FC236}">
              <a16:creationId xmlns:a16="http://schemas.microsoft.com/office/drawing/2014/main" id="{6E37521A-519E-4632-B5E7-6B66291792F9}"/>
            </a:ext>
          </a:extLst>
        </xdr:cNvPr>
        <xdr:cNvCxnSpPr/>
      </xdr:nvCxnSpPr>
      <xdr:spPr>
        <a:xfrm flipV="1">
          <a:off x="9466118" y="5870864"/>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21</xdr:row>
      <xdr:rowOff>132080</xdr:rowOff>
    </xdr:from>
    <xdr:to>
      <xdr:col>9</xdr:col>
      <xdr:colOff>629227</xdr:colOff>
      <xdr:row>21</xdr:row>
      <xdr:rowOff>137853</xdr:rowOff>
    </xdr:to>
    <xdr:cxnSp macro="">
      <xdr:nvCxnSpPr>
        <xdr:cNvPr id="15" name="Straight Arrow Connector 14">
          <a:extLst>
            <a:ext uri="{FF2B5EF4-FFF2-40B4-BE49-F238E27FC236}">
              <a16:creationId xmlns:a16="http://schemas.microsoft.com/office/drawing/2014/main" id="{52DC4F32-763E-4976-8F24-37892F1B7143}"/>
            </a:ext>
          </a:extLst>
        </xdr:cNvPr>
        <xdr:cNvCxnSpPr/>
      </xdr:nvCxnSpPr>
      <xdr:spPr>
        <a:xfrm flipV="1">
          <a:off x="9466118" y="61061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22</xdr:row>
      <xdr:rowOff>136467</xdr:rowOff>
    </xdr:from>
    <xdr:to>
      <xdr:col>9</xdr:col>
      <xdr:colOff>629227</xdr:colOff>
      <xdr:row>22</xdr:row>
      <xdr:rowOff>142240</xdr:rowOff>
    </xdr:to>
    <xdr:cxnSp macro="">
      <xdr:nvCxnSpPr>
        <xdr:cNvPr id="16" name="Straight Arrow Connector 15">
          <a:extLst>
            <a:ext uri="{FF2B5EF4-FFF2-40B4-BE49-F238E27FC236}">
              <a16:creationId xmlns:a16="http://schemas.microsoft.com/office/drawing/2014/main" id="{C4EF787B-AA35-452E-915F-EEA442C54EBC}"/>
            </a:ext>
          </a:extLst>
        </xdr:cNvPr>
        <xdr:cNvCxnSpPr/>
      </xdr:nvCxnSpPr>
      <xdr:spPr>
        <a:xfrm flipV="1">
          <a:off x="9466118" y="6362007"/>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23</xdr:row>
      <xdr:rowOff>111760</xdr:rowOff>
    </xdr:from>
    <xdr:to>
      <xdr:col>9</xdr:col>
      <xdr:colOff>629227</xdr:colOff>
      <xdr:row>23</xdr:row>
      <xdr:rowOff>117533</xdr:rowOff>
    </xdr:to>
    <xdr:cxnSp macro="">
      <xdr:nvCxnSpPr>
        <xdr:cNvPr id="17" name="Straight Arrow Connector 16">
          <a:extLst>
            <a:ext uri="{FF2B5EF4-FFF2-40B4-BE49-F238E27FC236}">
              <a16:creationId xmlns:a16="http://schemas.microsoft.com/office/drawing/2014/main" id="{D8591C22-C0EC-4F14-BE2C-E60E3AC5B028}"/>
            </a:ext>
          </a:extLst>
        </xdr:cNvPr>
        <xdr:cNvCxnSpPr/>
      </xdr:nvCxnSpPr>
      <xdr:spPr>
        <a:xfrm flipV="1">
          <a:off x="9466118" y="65887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19</xdr:row>
      <xdr:rowOff>132080</xdr:rowOff>
    </xdr:from>
    <xdr:to>
      <xdr:col>9</xdr:col>
      <xdr:colOff>629227</xdr:colOff>
      <xdr:row>19</xdr:row>
      <xdr:rowOff>137853</xdr:rowOff>
    </xdr:to>
    <xdr:cxnSp macro="">
      <xdr:nvCxnSpPr>
        <xdr:cNvPr id="18" name="Straight Arrow Connector 17">
          <a:extLst>
            <a:ext uri="{FF2B5EF4-FFF2-40B4-BE49-F238E27FC236}">
              <a16:creationId xmlns:a16="http://schemas.microsoft.com/office/drawing/2014/main" id="{2AF8F97C-7930-4BC2-A0EA-9EF5F0FF3617}"/>
            </a:ext>
          </a:extLst>
        </xdr:cNvPr>
        <xdr:cNvCxnSpPr/>
      </xdr:nvCxnSpPr>
      <xdr:spPr>
        <a:xfrm flipV="1">
          <a:off x="9466118" y="560324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_BVND2\KPI%20Source\_KPI%20Khoa.xlsx" TargetMode="External"/><Relationship Id="rId1" Type="http://schemas.openxmlformats.org/officeDocument/2006/relationships/externalLinkPath" Target="_KPI%20Kho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uc danh CV"/>
      <sheetName val="DSNV"/>
      <sheetName val="MT BV-Khoa"/>
      <sheetName val="MT khoa"/>
      <sheetName val="MT NV"/>
      <sheetName val="1.Truong khoa"/>
      <sheetName val="2.P.truong khoa"/>
      <sheetName val="3.ĐD truong"/>
      <sheetName val="BS noi nhi"/>
      <sheetName val="ĐDCS"/>
      <sheetName val="TKYK"/>
      <sheetName val="NVHD"/>
      <sheetName val="HL"/>
      <sheetName val="NVBT"/>
    </sheetNames>
    <sheetDataSet>
      <sheetData sheetId="0">
        <row r="6">
          <cell r="C6" t="str">
            <v>KHOA KHÁM BỆNH</v>
          </cell>
        </row>
      </sheetData>
      <sheetData sheetId="1">
        <row r="2">
          <cell r="B2" t="str">
            <v>Nguyễn Thanh Hải</v>
          </cell>
          <cell r="C2" t="str">
            <v>HAN31</v>
          </cell>
          <cell r="D2" t="str">
            <v>Trưởng khoa khám bệnh</v>
          </cell>
          <cell r="E2" t="str">
            <v>Nguyễn Thanh</v>
          </cell>
          <cell r="F2" t="str">
            <v>Hải</v>
          </cell>
          <cell r="G2" t="str">
            <v>BS.CK2. NGUYỄN THANH HẢI</v>
          </cell>
        </row>
        <row r="3">
          <cell r="B3" t="str">
            <v>Lê Công Thiên</v>
          </cell>
          <cell r="C3" t="str">
            <v>THL04</v>
          </cell>
          <cell r="D3" t="str">
            <v>Phó trưởng khoa khám bệnh</v>
          </cell>
          <cell r="E3" t="str">
            <v>Lê Công</v>
          </cell>
          <cell r="F3" t="str">
            <v>Thiên</v>
          </cell>
          <cell r="G3" t="str">
            <v>BS.CK1. LÊ CONG THIÊN</v>
          </cell>
        </row>
        <row r="4">
          <cell r="B4" t="str">
            <v>Đặng Thị Hồng Thắm</v>
          </cell>
          <cell r="C4" t="str">
            <v>THD11</v>
          </cell>
          <cell r="D4" t="str">
            <v>Điều dưỡng trưởng</v>
          </cell>
          <cell r="E4" t="str">
            <v>Đặng Thị Hồng</v>
          </cell>
          <cell r="F4" t="str">
            <v>Thắm</v>
          </cell>
          <cell r="G4" t="str">
            <v>ĐDT. ĐẶNG THỊ HỒNG THẮM</v>
          </cell>
        </row>
        <row r="5">
          <cell r="B5" t="str">
            <v>Trương Thị Ngọc Anh</v>
          </cell>
          <cell r="C5" t="str">
            <v>ANT10</v>
          </cell>
          <cell r="D5" t="str">
            <v>Bác sĩ nội nhi</v>
          </cell>
          <cell r="E5" t="str">
            <v>Trương Thị Ngọc</v>
          </cell>
          <cell r="F5" t="str">
            <v>Anh</v>
          </cell>
        </row>
        <row r="6">
          <cell r="B6" t="str">
            <v>Lê Trung Dung</v>
          </cell>
          <cell r="C6" t="str">
            <v>DUL06</v>
          </cell>
          <cell r="D6" t="str">
            <v>Bác sĩ nội nhi</v>
          </cell>
          <cell r="E6" t="str">
            <v>Lê Trung</v>
          </cell>
          <cell r="F6" t="str">
            <v>Dung</v>
          </cell>
        </row>
        <row r="7">
          <cell r="B7" t="str">
            <v>Ngô Thuỵ Minh Nhi</v>
          </cell>
          <cell r="C7" t="str">
            <v>NHN08</v>
          </cell>
          <cell r="D7" t="str">
            <v>Bác sĩ nội nhi</v>
          </cell>
          <cell r="E7" t="str">
            <v>Ngô Thuỵ Minh</v>
          </cell>
          <cell r="F7" t="str">
            <v>Nhi</v>
          </cell>
        </row>
        <row r="8">
          <cell r="B8" t="str">
            <v>Huỳnh Minh Thẩm</v>
          </cell>
          <cell r="C8" t="str">
            <v>THH13</v>
          </cell>
          <cell r="D8" t="str">
            <v>Bác sĩ nội nhi</v>
          </cell>
          <cell r="E8" t="str">
            <v>Huỳnh Minh</v>
          </cell>
          <cell r="F8" t="str">
            <v>Thẩm</v>
          </cell>
        </row>
        <row r="9">
          <cell r="B9" t="str">
            <v>Châu Phát Thiện</v>
          </cell>
          <cell r="C9" t="str">
            <v>THC03</v>
          </cell>
          <cell r="D9" t="str">
            <v>Bác sĩ nội nhi</v>
          </cell>
          <cell r="E9" t="str">
            <v>Châu Phát</v>
          </cell>
          <cell r="F9" t="str">
            <v>Thiện</v>
          </cell>
        </row>
        <row r="10">
          <cell r="B10" t="str">
            <v>Nguyễn Thị Thuỳ Trang</v>
          </cell>
          <cell r="C10" t="str">
            <v>TRN02</v>
          </cell>
          <cell r="D10" t="str">
            <v>Bác sĩ nội nhi</v>
          </cell>
          <cell r="E10" t="str">
            <v>Nguyễn Thị Thuỳ</v>
          </cell>
          <cell r="F10" t="str">
            <v>Trang</v>
          </cell>
        </row>
        <row r="11">
          <cell r="B11" t="str">
            <v>Lê Mai Dung</v>
          </cell>
          <cell r="C11" t="str">
            <v>DUL04</v>
          </cell>
          <cell r="D11" t="str">
            <v>Điều dưỡng chăm sóc</v>
          </cell>
          <cell r="E11" t="str">
            <v>Lê Mai</v>
          </cell>
          <cell r="F11" t="str">
            <v>Dung</v>
          </cell>
        </row>
        <row r="12">
          <cell r="B12" t="str">
            <v>Hồ Thị Chúc Giang</v>
          </cell>
          <cell r="C12" t="str">
            <v>GIH01</v>
          </cell>
          <cell r="D12" t="str">
            <v>Điều dưỡng chăm sóc</v>
          </cell>
          <cell r="E12" t="str">
            <v>Hồ Thị Chúc</v>
          </cell>
          <cell r="F12" t="str">
            <v>Giang</v>
          </cell>
        </row>
        <row r="13">
          <cell r="B13" t="str">
            <v>Phan Thị Cẩm Linh</v>
          </cell>
          <cell r="C13" t="str">
            <v>LIP02</v>
          </cell>
          <cell r="D13" t="str">
            <v>Điều dưỡng chăm sóc</v>
          </cell>
          <cell r="E13" t="str">
            <v>Phan Thị Cẩm</v>
          </cell>
          <cell r="F13" t="str">
            <v>Linh</v>
          </cell>
        </row>
        <row r="14">
          <cell r="B14" t="str">
            <v>Lương Thuỳ Loan</v>
          </cell>
          <cell r="C14" t="str">
            <v>LOL03</v>
          </cell>
          <cell r="D14" t="str">
            <v>Điều dưỡng chăm sóc</v>
          </cell>
          <cell r="E14" t="str">
            <v>Lương Thuỳ</v>
          </cell>
          <cell r="F14" t="str">
            <v>Loan</v>
          </cell>
        </row>
        <row r="15">
          <cell r="B15" t="str">
            <v>Lê Xuân Phương Mai</v>
          </cell>
          <cell r="C15" t="str">
            <v>MAL02</v>
          </cell>
          <cell r="D15" t="str">
            <v>Điều dưỡng chăm sóc</v>
          </cell>
          <cell r="E15" t="str">
            <v>Lê Xuân Phương</v>
          </cell>
          <cell r="F15" t="str">
            <v>Mai</v>
          </cell>
        </row>
        <row r="16">
          <cell r="B16" t="str">
            <v>Bùi Thị Mỹ Ngân</v>
          </cell>
          <cell r="C16" t="str">
            <v>NGB01</v>
          </cell>
          <cell r="D16" t="str">
            <v>Điều dưỡng chăm sóc</v>
          </cell>
          <cell r="E16" t="str">
            <v>Bùi Thị Mỹ</v>
          </cell>
          <cell r="F16" t="str">
            <v>Ngân</v>
          </cell>
        </row>
        <row r="17">
          <cell r="B17" t="str">
            <v>Lê Thị Minh Nguyệt</v>
          </cell>
          <cell r="C17" t="str">
            <v>NGL03</v>
          </cell>
          <cell r="D17" t="str">
            <v>Điều dưỡng chăm sóc</v>
          </cell>
          <cell r="E17" t="str">
            <v>Lê Thị Minh</v>
          </cell>
          <cell r="F17" t="str">
            <v>Nguyệt</v>
          </cell>
        </row>
        <row r="18">
          <cell r="B18" t="str">
            <v>Bạch Thuỵ Phương Oanh</v>
          </cell>
          <cell r="C18" t="str">
            <v>OAB02</v>
          </cell>
          <cell r="D18" t="str">
            <v>Điều dưỡng chăm sóc</v>
          </cell>
          <cell r="E18" t="str">
            <v>Bạch Thuỵ Phương</v>
          </cell>
          <cell r="F18" t="str">
            <v>Oanh</v>
          </cell>
        </row>
        <row r="19">
          <cell r="B19" t="str">
            <v>Huỳnh Thị Reo</v>
          </cell>
          <cell r="C19" t="str">
            <v>REH01</v>
          </cell>
          <cell r="D19" t="str">
            <v>Điều dưỡng chăm sóc</v>
          </cell>
          <cell r="E19" t="str">
            <v>Huỳnh Thị</v>
          </cell>
          <cell r="F19" t="str">
            <v>Reo</v>
          </cell>
        </row>
        <row r="20">
          <cell r="B20" t="str">
            <v>Nguyễn Thị Thanh Trúc</v>
          </cell>
          <cell r="C20" t="str">
            <v>TRN01</v>
          </cell>
          <cell r="D20" t="str">
            <v>Điều dưỡng chăm sóc</v>
          </cell>
          <cell r="E20" t="str">
            <v>Nguyễn Thị Thanh</v>
          </cell>
          <cell r="F20" t="str">
            <v>Trúc</v>
          </cell>
        </row>
        <row r="21">
          <cell r="B21" t="str">
            <v>Nguyễn Thị Kim Xuân</v>
          </cell>
          <cell r="C21" t="str">
            <v>XUN01</v>
          </cell>
          <cell r="D21" t="str">
            <v>Điều dưỡng chăm sóc</v>
          </cell>
          <cell r="E21" t="str">
            <v>Nguyễn Thị Kim</v>
          </cell>
          <cell r="F21" t="str">
            <v>Xuân</v>
          </cell>
        </row>
        <row r="22">
          <cell r="B22" t="str">
            <v>Lê Thị Kim Yến</v>
          </cell>
          <cell r="C22" t="str">
            <v>YEL01</v>
          </cell>
          <cell r="D22" t="str">
            <v>Điều dưỡng chăm sóc</v>
          </cell>
          <cell r="E22" t="str">
            <v>Lê Thị Kim</v>
          </cell>
          <cell r="F22" t="str">
            <v>Yến</v>
          </cell>
        </row>
        <row r="23">
          <cell r="B23" t="str">
            <v>Nguyễn Thị Thùy Dương</v>
          </cell>
          <cell r="C23" t="str">
            <v>DUN12</v>
          </cell>
          <cell r="D23" t="str">
            <v>Thư ký y khoa</v>
          </cell>
          <cell r="E23" t="str">
            <v>Nguyễn Thị Thùy</v>
          </cell>
          <cell r="F23" t="str">
            <v>Dương</v>
          </cell>
        </row>
        <row r="24">
          <cell r="B24" t="str">
            <v>Phạm Thị Mai Hoa</v>
          </cell>
          <cell r="C24" t="str">
            <v>HOP05</v>
          </cell>
          <cell r="D24" t="str">
            <v>Thư ký y khoa</v>
          </cell>
          <cell r="E24" t="str">
            <v>Phạm Thị Mai</v>
          </cell>
          <cell r="F24" t="str">
            <v>Hoa</v>
          </cell>
        </row>
        <row r="25">
          <cell r="B25" t="str">
            <v>Nguyễn Huỳnh Ngọc Huyền</v>
          </cell>
          <cell r="C25" t="str">
            <v>HUN07</v>
          </cell>
          <cell r="D25" t="str">
            <v>Thư ký y khoa</v>
          </cell>
          <cell r="E25" t="str">
            <v>Nguyễn Huỳnh Ngọc</v>
          </cell>
          <cell r="F25" t="str">
            <v>Huyền</v>
          </cell>
        </row>
        <row r="26">
          <cell r="B26" t="str">
            <v>Phan Sông Hương</v>
          </cell>
          <cell r="C26" t="str">
            <v>HUP09</v>
          </cell>
          <cell r="D26" t="str">
            <v>Thư ký y khoa</v>
          </cell>
          <cell r="E26" t="str">
            <v>Phan Sông</v>
          </cell>
          <cell r="F26" t="str">
            <v>Hương</v>
          </cell>
        </row>
        <row r="27">
          <cell r="B27" t="str">
            <v>Huỳnh Thị Bảo Loan</v>
          </cell>
          <cell r="C27" t="str">
            <v>LOH03</v>
          </cell>
          <cell r="D27" t="str">
            <v>Thư ký y khoa</v>
          </cell>
          <cell r="E27" t="str">
            <v>Huỳnh Thị Bảo</v>
          </cell>
          <cell r="F27" t="str">
            <v>Loan</v>
          </cell>
        </row>
        <row r="28">
          <cell r="B28" t="str">
            <v>Trương Thị Thanh Loan</v>
          </cell>
          <cell r="C28" t="str">
            <v>LOT03</v>
          </cell>
          <cell r="D28" t="str">
            <v>Thư ký y khoa</v>
          </cell>
          <cell r="E28" t="str">
            <v>Trương Thị Thanh</v>
          </cell>
          <cell r="F28" t="str">
            <v>Loan</v>
          </cell>
        </row>
        <row r="29">
          <cell r="B29" t="str">
            <v>Tạ Minh Lý</v>
          </cell>
          <cell r="C29" t="str">
            <v>LYT02</v>
          </cell>
          <cell r="D29" t="str">
            <v>Thư ký y khoa</v>
          </cell>
          <cell r="E29" t="str">
            <v>Tạ Minh</v>
          </cell>
          <cell r="F29" t="str">
            <v>Lý</v>
          </cell>
        </row>
        <row r="30">
          <cell r="B30" t="str">
            <v>Diệp Xuân Mai</v>
          </cell>
          <cell r="C30" t="str">
            <v>MAD02</v>
          </cell>
          <cell r="D30" t="str">
            <v>Thư ký y khoa</v>
          </cell>
          <cell r="E30" t="str">
            <v>Diệp Xuân</v>
          </cell>
          <cell r="F30" t="str">
            <v>Mai</v>
          </cell>
        </row>
        <row r="31">
          <cell r="B31" t="str">
            <v>Trương Thị Ban My</v>
          </cell>
          <cell r="C31" t="str">
            <v>MYT03</v>
          </cell>
          <cell r="D31" t="str">
            <v>Thư ký y khoa</v>
          </cell>
          <cell r="E31" t="str">
            <v>Trương Thị Ban</v>
          </cell>
          <cell r="F31" t="str">
            <v>My</v>
          </cell>
        </row>
        <row r="32">
          <cell r="B32" t="str">
            <v>Huỳnh Bảo Ngọc</v>
          </cell>
          <cell r="C32" t="str">
            <v>NGH01</v>
          </cell>
          <cell r="D32" t="str">
            <v>Thư ký y khoa</v>
          </cell>
          <cell r="E32" t="str">
            <v>Huỳnh Bảo</v>
          </cell>
          <cell r="F32" t="str">
            <v>Ngọc</v>
          </cell>
        </row>
        <row r="33">
          <cell r="B33" t="str">
            <v>Phạm Nguyễn Trần Tuyết Ngọc</v>
          </cell>
          <cell r="C33" t="str">
            <v>NGP15</v>
          </cell>
          <cell r="D33" t="str">
            <v>Thư ký y khoa</v>
          </cell>
          <cell r="E33" t="str">
            <v>Phạm Nguyễn Trần Tuyết</v>
          </cell>
          <cell r="F33" t="str">
            <v>Ngọc</v>
          </cell>
        </row>
        <row r="34">
          <cell r="B34" t="str">
            <v>Trần Đình Nguyên</v>
          </cell>
          <cell r="C34" t="str">
            <v>NGT20</v>
          </cell>
          <cell r="D34" t="str">
            <v>Thư ký y khoa</v>
          </cell>
          <cell r="E34" t="str">
            <v>Trần Đình</v>
          </cell>
          <cell r="F34" t="str">
            <v>Nguyên</v>
          </cell>
        </row>
        <row r="35">
          <cell r="B35" t="str">
            <v>Nguyễn Thị Thảo Nguyên</v>
          </cell>
          <cell r="C35" t="str">
            <v>NGN28</v>
          </cell>
          <cell r="D35" t="str">
            <v>Thư ký y khoa</v>
          </cell>
          <cell r="E35" t="str">
            <v>Nguyễn Thị Thảo</v>
          </cell>
          <cell r="F35" t="str">
            <v>Nguyên</v>
          </cell>
        </row>
        <row r="36">
          <cell r="B36" t="str">
            <v>Trần Minh Tâm</v>
          </cell>
          <cell r="C36" t="str">
            <v>TAT05</v>
          </cell>
          <cell r="D36" t="str">
            <v>Thư ký y khoa</v>
          </cell>
          <cell r="E36" t="str">
            <v>Trần Minh</v>
          </cell>
          <cell r="F36" t="str">
            <v>Tâm</v>
          </cell>
        </row>
        <row r="37">
          <cell r="B37" t="str">
            <v>Phó Đức Hồng Tâm</v>
          </cell>
          <cell r="C37" t="str">
            <v>TAP05</v>
          </cell>
          <cell r="D37" t="str">
            <v>Thư ký y khoa</v>
          </cell>
          <cell r="E37" t="str">
            <v>Phó Đức Hồng</v>
          </cell>
          <cell r="F37" t="str">
            <v>Tâm</v>
          </cell>
        </row>
        <row r="38">
          <cell r="B38" t="str">
            <v>Phạm Thị Cẩm Tiên</v>
          </cell>
          <cell r="C38" t="str">
            <v>TIP06</v>
          </cell>
          <cell r="D38" t="str">
            <v>Thư ký y khoa</v>
          </cell>
          <cell r="E38" t="str">
            <v>Phạm Thị Cẩm</v>
          </cell>
          <cell r="F38" t="str">
            <v>Tiên</v>
          </cell>
        </row>
        <row r="39">
          <cell r="B39" t="str">
            <v>Võ Hồng Thuỷ Tiên</v>
          </cell>
          <cell r="C39" t="str">
            <v>TIV01</v>
          </cell>
          <cell r="D39" t="str">
            <v>Thư ký y khoa</v>
          </cell>
          <cell r="E39" t="str">
            <v>Võ Hồng Thuỷ</v>
          </cell>
          <cell r="F39" t="str">
            <v>Tiên</v>
          </cell>
        </row>
        <row r="40">
          <cell r="B40" t="str">
            <v>Trịnh Khả Tú</v>
          </cell>
          <cell r="C40" t="str">
            <v>TUT14</v>
          </cell>
          <cell r="D40" t="str">
            <v>Thư ký y khoa</v>
          </cell>
          <cell r="E40" t="str">
            <v>Trịnh Khả</v>
          </cell>
          <cell r="F40" t="str">
            <v>Tú</v>
          </cell>
        </row>
        <row r="41">
          <cell r="B41" t="str">
            <v>Huỳnh Châu Phương Thảo</v>
          </cell>
          <cell r="C41" t="str">
            <v>THH24</v>
          </cell>
          <cell r="D41" t="str">
            <v>Thư ký y khoa</v>
          </cell>
          <cell r="E41" t="str">
            <v>Huỳnh Châu Phương</v>
          </cell>
          <cell r="F41" t="str">
            <v>Thảo</v>
          </cell>
        </row>
        <row r="42">
          <cell r="B42" t="str">
            <v>Nguyễn Văn Thuận</v>
          </cell>
          <cell r="C42" t="str">
            <v>THN99</v>
          </cell>
          <cell r="D42" t="str">
            <v>Thư ký y khoa</v>
          </cell>
          <cell r="E42" t="str">
            <v>Nguyễn Văn</v>
          </cell>
          <cell r="F42" t="str">
            <v>Thuận</v>
          </cell>
        </row>
        <row r="43">
          <cell r="B43" t="str">
            <v>Lê Thị Băng Trinh</v>
          </cell>
          <cell r="C43" t="str">
            <v>TRL02</v>
          </cell>
          <cell r="D43" t="str">
            <v>Thư ký y khoa</v>
          </cell>
          <cell r="E43" t="str">
            <v>Lê Thị Băng</v>
          </cell>
          <cell r="F43" t="str">
            <v>Trinh</v>
          </cell>
        </row>
        <row r="44">
          <cell r="B44" t="str">
            <v>Lê Thị Bảo Vân</v>
          </cell>
          <cell r="C44" t="str">
            <v>VAL06</v>
          </cell>
          <cell r="D44" t="str">
            <v>Thư ký y khoa</v>
          </cell>
          <cell r="E44" t="str">
            <v>Lê Thị Bảo</v>
          </cell>
          <cell r="F44" t="str">
            <v>Vân</v>
          </cell>
        </row>
        <row r="45">
          <cell r="B45" t="str">
            <v>Nguyễn Trần Nhân Hậu</v>
          </cell>
          <cell r="C45" t="str">
            <v>HAN12</v>
          </cell>
          <cell r="D45" t="str">
            <v>Nhân viên hướng dẫn</v>
          </cell>
          <cell r="E45" t="str">
            <v>Nguyễn Trần Nhân</v>
          </cell>
          <cell r="F45" t="str">
            <v>Hậu</v>
          </cell>
        </row>
        <row r="46">
          <cell r="B46" t="str">
            <v>Võ Thị Ngọc Phượng</v>
          </cell>
          <cell r="C46" t="str">
            <v>PHV01</v>
          </cell>
          <cell r="D46" t="str">
            <v>Nhân viên hướng dẫn</v>
          </cell>
          <cell r="E46" t="str">
            <v>Võ Thị Ngọc</v>
          </cell>
          <cell r="F46" t="str">
            <v>Phượng</v>
          </cell>
        </row>
        <row r="47">
          <cell r="B47" t="str">
            <v>Nguyễn Thị Phương Thảo</v>
          </cell>
          <cell r="C47" t="str">
            <v>THN07</v>
          </cell>
          <cell r="D47" t="str">
            <v>Nhân viên hướng dẫn</v>
          </cell>
          <cell r="E47" t="str">
            <v>Nguyễn Thị Phương</v>
          </cell>
          <cell r="F47" t="str">
            <v>Thảo</v>
          </cell>
        </row>
        <row r="48">
          <cell r="B48" t="str">
            <v>Lê Thụy Thùy Trang</v>
          </cell>
          <cell r="C48" t="str">
            <v>TRL03</v>
          </cell>
          <cell r="D48" t="str">
            <v>Hộ lý</v>
          </cell>
          <cell r="E48" t="str">
            <v>Lê Thụy Thùy</v>
          </cell>
          <cell r="F48" t="str">
            <v>Trang</v>
          </cell>
        </row>
        <row r="49">
          <cell r="B49" t="str">
            <v>Nguyễn Ngọc Diễm</v>
          </cell>
          <cell r="C49" t="str">
            <v>DIN11</v>
          </cell>
          <cell r="D49" t="str">
            <v>Hộ lý</v>
          </cell>
          <cell r="E49" t="str">
            <v>Nguyễn Ngọc</v>
          </cell>
          <cell r="F49" t="str">
            <v>Diễm</v>
          </cell>
        </row>
        <row r="50">
          <cell r="B50" t="str">
            <v>Võ Triệu Ngọc Thanh</v>
          </cell>
          <cell r="C50" t="str">
            <v>THV11</v>
          </cell>
          <cell r="D50" t="str">
            <v>Hộ lý</v>
          </cell>
          <cell r="E50" t="str">
            <v>Võ Triệu Ngọc</v>
          </cell>
          <cell r="F50" t="str">
            <v>Thanh</v>
          </cell>
        </row>
        <row r="51">
          <cell r="B51" t="str">
            <v>Nguyễn Thị Ngọc Thuận</v>
          </cell>
          <cell r="C51" t="str">
            <v>THN80</v>
          </cell>
          <cell r="D51" t="str">
            <v>Hộ lý</v>
          </cell>
          <cell r="E51" t="str">
            <v>Nguyễn Thị Ngọc</v>
          </cell>
          <cell r="F51" t="str">
            <v>Thuận</v>
          </cell>
        </row>
        <row r="52">
          <cell r="B52" t="str">
            <v>Lê Công Quan</v>
          </cell>
          <cell r="C52" t="str">
            <v>QUL02</v>
          </cell>
          <cell r="D52" t="str">
            <v>Nhân viên bảo trì</v>
          </cell>
          <cell r="E52" t="str">
            <v>Lê Công</v>
          </cell>
          <cell r="F52" t="str">
            <v>Quan</v>
          </cell>
        </row>
        <row r="53">
          <cell r="E53" t="str">
            <v/>
          </cell>
          <cell r="F53" t="str">
            <v/>
          </cell>
        </row>
        <row r="54">
          <cell r="E54" t="str">
            <v/>
          </cell>
          <cell r="F54" t="str">
            <v/>
          </cell>
        </row>
        <row r="55">
          <cell r="E55" t="str">
            <v/>
          </cell>
          <cell r="F55" t="str">
            <v/>
          </cell>
        </row>
        <row r="56">
          <cell r="E56" t="str">
            <v/>
          </cell>
          <cell r="F56" t="str">
            <v/>
          </cell>
        </row>
        <row r="57">
          <cell r="E57" t="str">
            <v/>
          </cell>
          <cell r="F57" t="str">
            <v/>
          </cell>
        </row>
        <row r="58">
          <cell r="E58" t="str">
            <v/>
          </cell>
          <cell r="F58" t="str">
            <v/>
          </cell>
        </row>
        <row r="59">
          <cell r="E59" t="str">
            <v/>
          </cell>
          <cell r="F59" t="str">
            <v/>
          </cell>
        </row>
        <row r="60">
          <cell r="E60" t="str">
            <v/>
          </cell>
          <cell r="F60" t="str">
            <v/>
          </cell>
        </row>
        <row r="61">
          <cell r="E61" t="str">
            <v/>
          </cell>
          <cell r="F61" t="str">
            <v/>
          </cell>
        </row>
        <row r="62">
          <cell r="E62" t="str">
            <v/>
          </cell>
          <cell r="F62" t="str">
            <v/>
          </cell>
        </row>
        <row r="63">
          <cell r="E63" t="str">
            <v/>
          </cell>
          <cell r="F63" t="str">
            <v/>
          </cell>
        </row>
        <row r="64">
          <cell r="E64" t="str">
            <v/>
          </cell>
          <cell r="F64" t="str">
            <v/>
          </cell>
        </row>
        <row r="65">
          <cell r="E65" t="str">
            <v/>
          </cell>
          <cell r="F65" t="str">
            <v/>
          </cell>
        </row>
        <row r="66">
          <cell r="E66" t="str">
            <v/>
          </cell>
          <cell r="F66" t="str">
            <v/>
          </cell>
        </row>
        <row r="67">
          <cell r="E67" t="str">
            <v/>
          </cell>
          <cell r="F67" t="str">
            <v/>
          </cell>
        </row>
        <row r="68">
          <cell r="E68" t="str">
            <v/>
          </cell>
          <cell r="F68" t="str">
            <v/>
          </cell>
        </row>
        <row r="69">
          <cell r="E69" t="str">
            <v/>
          </cell>
          <cell r="F69" t="str">
            <v/>
          </cell>
        </row>
        <row r="70">
          <cell r="E70" t="str">
            <v/>
          </cell>
          <cell r="F70" t="str">
            <v/>
          </cell>
        </row>
        <row r="71">
          <cell r="E71" t="str">
            <v/>
          </cell>
          <cell r="F71" t="str">
            <v/>
          </cell>
        </row>
        <row r="72">
          <cell r="E72" t="str">
            <v/>
          </cell>
          <cell r="F72" t="str">
            <v/>
          </cell>
        </row>
        <row r="73">
          <cell r="E73" t="str">
            <v/>
          </cell>
          <cell r="F73" t="str">
            <v/>
          </cell>
        </row>
        <row r="74">
          <cell r="E74" t="str">
            <v/>
          </cell>
          <cell r="F74" t="str">
            <v/>
          </cell>
        </row>
        <row r="75">
          <cell r="E75" t="str">
            <v/>
          </cell>
          <cell r="F75" t="str">
            <v/>
          </cell>
        </row>
        <row r="76">
          <cell r="E76" t="str">
            <v/>
          </cell>
          <cell r="F76" t="str">
            <v/>
          </cell>
        </row>
        <row r="77">
          <cell r="E77" t="str">
            <v/>
          </cell>
          <cell r="F77" t="str">
            <v/>
          </cell>
        </row>
        <row r="78">
          <cell r="E78" t="str">
            <v/>
          </cell>
          <cell r="F78" t="str">
            <v/>
          </cell>
        </row>
        <row r="79">
          <cell r="E79" t="str">
            <v/>
          </cell>
          <cell r="F79" t="str">
            <v/>
          </cell>
        </row>
        <row r="80">
          <cell r="E80" t="str">
            <v/>
          </cell>
          <cell r="F80" t="str">
            <v/>
          </cell>
        </row>
        <row r="81">
          <cell r="E81" t="str">
            <v/>
          </cell>
          <cell r="F81" t="str">
            <v/>
          </cell>
        </row>
        <row r="82">
          <cell r="E82" t="str">
            <v/>
          </cell>
          <cell r="F82" t="str">
            <v/>
          </cell>
        </row>
        <row r="83">
          <cell r="E83" t="str">
            <v/>
          </cell>
          <cell r="F83" t="str">
            <v/>
          </cell>
        </row>
        <row r="84">
          <cell r="E84" t="str">
            <v/>
          </cell>
          <cell r="F84" t="str">
            <v/>
          </cell>
        </row>
        <row r="85">
          <cell r="E85" t="str">
            <v/>
          </cell>
          <cell r="F85" t="str">
            <v/>
          </cell>
        </row>
        <row r="86">
          <cell r="E86" t="str">
            <v/>
          </cell>
          <cell r="F86" t="str">
            <v/>
          </cell>
        </row>
        <row r="87">
          <cell r="E87" t="str">
            <v/>
          </cell>
          <cell r="F87" t="str">
            <v/>
          </cell>
        </row>
        <row r="88">
          <cell r="E88" t="str">
            <v/>
          </cell>
          <cell r="F88" t="str">
            <v/>
          </cell>
        </row>
        <row r="89">
          <cell r="E89" t="str">
            <v/>
          </cell>
          <cell r="F89" t="str">
            <v/>
          </cell>
        </row>
        <row r="90">
          <cell r="E90" t="str">
            <v/>
          </cell>
          <cell r="F90" t="str">
            <v/>
          </cell>
        </row>
        <row r="91">
          <cell r="E91" t="str">
            <v/>
          </cell>
          <cell r="F91" t="str">
            <v/>
          </cell>
        </row>
        <row r="92">
          <cell r="E92" t="str">
            <v/>
          </cell>
          <cell r="F92" t="str">
            <v/>
          </cell>
        </row>
        <row r="93">
          <cell r="E93" t="str">
            <v/>
          </cell>
          <cell r="F93" t="str">
            <v/>
          </cell>
        </row>
        <row r="94">
          <cell r="E94" t="str">
            <v/>
          </cell>
          <cell r="F94" t="str">
            <v/>
          </cell>
        </row>
        <row r="95">
          <cell r="E95" t="str">
            <v/>
          </cell>
          <cell r="F95" t="str">
            <v/>
          </cell>
        </row>
        <row r="96">
          <cell r="E96" t="str">
            <v/>
          </cell>
          <cell r="F96" t="str">
            <v/>
          </cell>
        </row>
        <row r="97">
          <cell r="E97" t="str">
            <v/>
          </cell>
          <cell r="F97" t="str">
            <v/>
          </cell>
        </row>
        <row r="98">
          <cell r="E98" t="str">
            <v/>
          </cell>
          <cell r="F98" t="str">
            <v/>
          </cell>
        </row>
        <row r="99">
          <cell r="E99" t="str">
            <v/>
          </cell>
          <cell r="F99" t="str">
            <v/>
          </cell>
        </row>
        <row r="100">
          <cell r="E100" t="str">
            <v/>
          </cell>
          <cell r="F100" t="str">
            <v/>
          </cell>
        </row>
        <row r="101">
          <cell r="E101" t="str">
            <v/>
          </cell>
          <cell r="F101" t="str">
            <v/>
          </cell>
        </row>
      </sheetData>
      <sheetData sheetId="2">
        <row r="3">
          <cell r="C3" t="str">
            <v>KHOA/PHÒNG: KHOA KHÁM BỆNH</v>
          </cell>
        </row>
      </sheetData>
      <sheetData sheetId="3">
        <row r="5">
          <cell r="N5">
            <v>44927</v>
          </cell>
          <cell r="O5">
            <v>45017</v>
          </cell>
          <cell r="P5">
            <v>45108</v>
          </cell>
          <cell r="Q5">
            <v>45200</v>
          </cell>
          <cell r="R5">
            <v>45261</v>
          </cell>
        </row>
        <row r="6">
          <cell r="N6">
            <v>45016</v>
          </cell>
          <cell r="O6">
            <v>45107</v>
          </cell>
          <cell r="P6">
            <v>45199</v>
          </cell>
          <cell r="Q6">
            <v>45260</v>
          </cell>
          <cell r="R6">
            <v>45291</v>
          </cell>
        </row>
        <row r="7">
          <cell r="C7" t="str">
            <v>Tổng Doanh thu tăng 10% so với năm 2022</v>
          </cell>
          <cell r="D7">
            <v>0.2</v>
          </cell>
          <cell r="E7" t="str">
            <v>Tổng doanh thu dịch vụ thực tế</v>
          </cell>
          <cell r="F7" t="str">
            <v>KQ = TH/KH * 100%
(MIN = 8%)</v>
          </cell>
          <cell r="G7">
            <v>45291</v>
          </cell>
          <cell r="H7" t="str">
            <v>P. Kế toán</v>
          </cell>
          <cell r="I7" t="str">
            <v>%</v>
          </cell>
          <cell r="J7">
            <v>0.1</v>
          </cell>
          <cell r="L7">
            <v>0</v>
          </cell>
          <cell r="M7">
            <v>0</v>
          </cell>
          <cell r="N7" t="str">
            <v>qq1</v>
          </cell>
          <cell r="O7" t="str">
            <v>qq2</v>
          </cell>
          <cell r="P7" t="str">
            <v>qq3</v>
          </cell>
          <cell r="Q7" t="str">
            <v>qq4</v>
          </cell>
          <cell r="R7" t="str">
            <v>q5</v>
          </cell>
          <cell r="S7">
            <v>1</v>
          </cell>
          <cell r="T7" t="str">
            <v>=IF(OR(K7="";K7&lt;8%);0%;K7/J7*100%)</v>
          </cell>
          <cell r="U7" t="str">
            <v>=IF(OR(I@="";I@&lt;8%);0%;I@/H@*100%)</v>
          </cell>
          <cell r="V7" t="str">
            <v>=IF(OR(J@="";J@&lt;8%);0%;J@/I@*100%)</v>
          </cell>
        </row>
        <row r="8">
          <cell r="C8" t="str">
            <v>Doanh thu dịch vụ tăng 10% so với năm 2022 (xin số liệu phòng TCKT doanh thu của khoa 2022)</v>
          </cell>
          <cell r="D8">
            <v>0.3</v>
          </cell>
          <cell r="E8" t="str">
            <v>Doanh thu dịch vụ thực tế</v>
          </cell>
          <cell r="F8" t="str">
            <v>KQ = TH/KH * 100%
(MIN = 8%)</v>
          </cell>
          <cell r="G8">
            <v>45291</v>
          </cell>
          <cell r="H8" t="str">
            <v>P. Kế toán</v>
          </cell>
          <cell r="I8" t="str">
            <v>%</v>
          </cell>
          <cell r="J8">
            <v>0.1</v>
          </cell>
          <cell r="L8">
            <v>0</v>
          </cell>
          <cell r="M8">
            <v>0</v>
          </cell>
          <cell r="S8">
            <v>2</v>
          </cell>
          <cell r="T8" t="str">
            <v>=IF(OR(K8="";K8&lt;8%);0%;K8/J8*100%)</v>
          </cell>
          <cell r="U8" t="str">
            <v>=IF(OR(I@="";I@&lt;@%);0%;I@/H@*100%)</v>
          </cell>
          <cell r="V8" t="str">
            <v>=IF(OR(J@="";J@&lt;@%);0%;J@/I@*100%)</v>
          </cell>
        </row>
        <row r="9">
          <cell r="C9" t="str">
            <v xml:space="preserve">Tỷ lệ chênh lệch thu/chi tăng 10% so với năm 2022 </v>
          </cell>
          <cell r="D9">
            <v>0.1</v>
          </cell>
          <cell r="E9" t="str">
            <v>Tỷ lệ chênh lệch thu/chi thực tế</v>
          </cell>
          <cell r="F9" t="str">
            <v>KQ = TH/KH * 100%
(MIN = 8%)</v>
          </cell>
          <cell r="G9">
            <v>45291</v>
          </cell>
          <cell r="H9" t="str">
            <v>P. Kế toán</v>
          </cell>
          <cell r="I9" t="str">
            <v>%</v>
          </cell>
          <cell r="J9">
            <v>0.1</v>
          </cell>
          <cell r="L9">
            <v>0</v>
          </cell>
          <cell r="M9">
            <v>0</v>
          </cell>
          <cell r="S9">
            <v>3</v>
          </cell>
          <cell r="T9" t="str">
            <v>=IF(OR(K9="";K9&lt;8%);0%;K9/J9*100%)</v>
          </cell>
          <cell r="U9" t="str">
            <v>=IF(OR(I@="";I@&lt;8%);0%;I@/H@*100%)</v>
          </cell>
          <cell r="V9" t="str">
            <v>=IF(OR(J@="";J@&lt;8%);0%;J@/I@*100%)</v>
          </cell>
        </row>
        <row r="10">
          <cell r="C10" t="str">
            <v>Tỷ lệ xuất toán bảo hiểm / tổng số đề nghị thanh toán bảo hiểm &lt;=2%</v>
          </cell>
          <cell r="D10">
            <v>0.1</v>
          </cell>
          <cell r="E10" t="str">
            <v>Tỷ lệ xuất toán bảo hiểm y tế / tổng quỹ bảo hiểm thực tế</v>
          </cell>
          <cell r="F10" t="str">
            <v>KQ &lt;= 2%: KPI = 100%
KQ &gt; 2%: KPI = 0%</v>
          </cell>
          <cell r="G10">
            <v>45291</v>
          </cell>
          <cell r="H10" t="str">
            <v>P. Kế toán</v>
          </cell>
          <cell r="I10" t="str">
            <v>%</v>
          </cell>
          <cell r="J10">
            <v>0.02</v>
          </cell>
          <cell r="L10">
            <v>0</v>
          </cell>
          <cell r="M10">
            <v>0</v>
          </cell>
          <cell r="S10">
            <v>4</v>
          </cell>
          <cell r="T10" t="str">
            <v>=IF(AND(K10&lt;&gt;"";K10&lt;=J10);100%;0%)</v>
          </cell>
          <cell r="U10" t="str">
            <v>=IF(AND(I@&lt;&gt;"";I@&lt;=H@);@0%;0%)</v>
          </cell>
          <cell r="V10" t="str">
            <v>=IF(AND(J@&lt;&gt;"";J@&lt;=I@);@0%;0%)</v>
          </cell>
        </row>
        <row r="11">
          <cell r="C11" t="str">
            <v xml:space="preserve">Chi phí VPP, Công cụ giảm 10% so với năm 2022 tương ứng với tỷ lệ người bệnh </v>
          </cell>
          <cell r="D11">
            <v>0.2</v>
          </cell>
          <cell r="E11" t="str">
            <v>Chi phí VPP, công cụ thực tế</v>
          </cell>
          <cell r="F11" t="str">
            <v>KQ &gt;= 10%: KPI = 100%
KQ &lt; 10%: KPI = 0%</v>
          </cell>
          <cell r="G11">
            <v>45291</v>
          </cell>
          <cell r="H11" t="str">
            <v>P. Kế toán</v>
          </cell>
          <cell r="I11" t="str">
            <v>%</v>
          </cell>
          <cell r="J11">
            <v>0.1</v>
          </cell>
          <cell r="L11">
            <v>0</v>
          </cell>
          <cell r="M11">
            <v>0</v>
          </cell>
          <cell r="S11">
            <v>5</v>
          </cell>
          <cell r="T11" t="str">
            <v>=IF(AND(K11&lt;&gt;"";K11&gt;=J11);100%;0%)</v>
          </cell>
          <cell r="U11" t="str">
            <v>=IF(AND(I@&lt;&gt;"";I@&gt;=H@);100%;0%)</v>
          </cell>
          <cell r="V11" t="str">
            <v>=IF(AND(J@&lt;&gt;"";J@&gt;=I@);100%;0%)</v>
          </cell>
        </row>
        <row r="12">
          <cell r="C12" t="str">
            <v>Giảm 10% thuốc đắt tiền (10 loại thuốc theo kế hoạch) tương ứng với tỷ lệ bệnh nhân</v>
          </cell>
          <cell r="D12">
            <v>0.1</v>
          </cell>
          <cell r="E12" t="str">
            <v>Tỷ lệ giảm thuốc đắt tiền theo danh sách thực tế</v>
          </cell>
          <cell r="F12" t="str">
            <v>KQ &gt;= 10%: KPI = 100%
KQ &lt; 10%: KPI = 0%</v>
          </cell>
          <cell r="G12">
            <v>45291</v>
          </cell>
          <cell r="H12" t="str">
            <v>P. Kế toán</v>
          </cell>
          <cell r="I12" t="str">
            <v>%</v>
          </cell>
          <cell r="J12">
            <v>0.1</v>
          </cell>
          <cell r="L12">
            <v>0</v>
          </cell>
          <cell r="M12">
            <v>0</v>
          </cell>
          <cell r="S12">
            <v>6</v>
          </cell>
          <cell r="T12" t="str">
            <v>=IF(AND(K12&lt;&gt;"";K12&gt;=J12);100%;0%)</v>
          </cell>
          <cell r="U12" t="str">
            <v>=IF(AND(I@&lt;&gt;"";I@&gt;=H@);100%;0%)</v>
          </cell>
          <cell r="V12" t="str">
            <v>=IF(AND(J@&lt;&gt;"";J@&gt;=I@);100%;0%)</v>
          </cell>
        </row>
        <row r="13">
          <cell r="M13" t="str">
            <v/>
          </cell>
          <cell r="S13">
            <v>7</v>
          </cell>
          <cell r="T13" t="str">
            <v/>
          </cell>
          <cell r="U13" t="str">
            <v/>
          </cell>
          <cell r="V13" t="str">
            <v/>
          </cell>
        </row>
        <row r="14">
          <cell r="C14" t="str">
            <v>KHÁCH HÀNG (C)</v>
          </cell>
          <cell r="D14">
            <v>0.3</v>
          </cell>
          <cell r="M14">
            <v>0</v>
          </cell>
          <cell r="S14">
            <v>8</v>
          </cell>
          <cell r="U14" t="str">
            <v/>
          </cell>
        </row>
        <row r="15">
          <cell r="C15" t="str">
            <v>Tỷ lệ công suất giường thực tế so với số giường thực kê đạt 85%</v>
          </cell>
          <cell r="D15">
            <v>0.1</v>
          </cell>
          <cell r="E15" t="str">
            <v>Tỷ lệ Công suất giường thực tế so với số giường thực kê</v>
          </cell>
          <cell r="F15" t="str">
            <v>KQ &gt;= 85%: KPI = 100%
KQ &lt; 85%: KPI = 0%</v>
          </cell>
          <cell r="G15">
            <v>45291</v>
          </cell>
          <cell r="H15" t="str">
            <v>P. KHTH</v>
          </cell>
          <cell r="I15" t="str">
            <v>%</v>
          </cell>
          <cell r="J15">
            <v>0.85</v>
          </cell>
          <cell r="L15">
            <v>0</v>
          </cell>
          <cell r="M15">
            <v>0</v>
          </cell>
          <cell r="N15" t="str">
            <v>qq1</v>
          </cell>
          <cell r="O15" t="str">
            <v>qq2</v>
          </cell>
          <cell r="P15">
            <v>4.58</v>
          </cell>
          <cell r="Q15" t="str">
            <v>qq4</v>
          </cell>
          <cell r="R15" t="str">
            <v>q5</v>
          </cell>
          <cell r="S15">
            <v>9</v>
          </cell>
          <cell r="T15" t="str">
            <v>=IF(AND(K15&lt;&gt;"";K15&gt;J15);100%;0%)</v>
          </cell>
          <cell r="U15" t="str">
            <v>=IF(AND(I@&lt;&gt;"";I@&gt;H@);100%;0%)</v>
          </cell>
          <cell r="V15" t="str">
            <v>=IF(AND(J@&lt;&gt;"";J@&gt;I@);100%;0%)</v>
          </cell>
        </row>
        <row r="16">
          <cell r="C16" t="str">
            <v xml:space="preserve">Mức độ hài lòng của bệnh nhân đối với Bệnh viện đạt tối thiểu 4,5/5 điểm </v>
          </cell>
          <cell r="D16">
            <v>0.35</v>
          </cell>
          <cell r="E16" t="str">
            <v>Điểm số về mức độ hài lòng của bệnh nhân với Bệnh viện</v>
          </cell>
          <cell r="F16" t="str">
            <v>KQ &gt;= 4,5: KPI = KQ/4,5*100%
(MIN = 4,5)</v>
          </cell>
          <cell r="G16">
            <v>45291</v>
          </cell>
          <cell r="H16" t="str">
            <v>P. QLCL</v>
          </cell>
          <cell r="I16" t="str">
            <v>Điểm</v>
          </cell>
          <cell r="J16">
            <v>4.5</v>
          </cell>
          <cell r="L16">
            <v>0</v>
          </cell>
          <cell r="M16">
            <v>0</v>
          </cell>
          <cell r="S16">
            <v>10</v>
          </cell>
          <cell r="T16" t="str">
            <v>=IF(AND(K16&lt;&gt;"";K16&gt;=J16);K16/J16*100%;0%)</v>
          </cell>
          <cell r="U16" t="str">
            <v>=IF(AND(I@&lt;&gt;"";I@&gt;=H@);I@/H@*100%;0%)</v>
          </cell>
          <cell r="V16" t="str">
            <v>=IF(AND(J@&lt;&gt;"";J@&gt;=I@);J@/I@*100%;0%)</v>
          </cell>
        </row>
        <row r="17">
          <cell r="C17" t="str">
            <v xml:space="preserve">Điểm đánh giá chất lượng nội bộ đạt mục tiêu phòng QLCL đề ra, tối thiểu quý IV đạt 4,15/5 điểm </v>
          </cell>
          <cell r="D17">
            <v>0.35</v>
          </cell>
          <cell r="E17" t="str">
            <v>Điểm số về đánh giá chất lượng nội bộ</v>
          </cell>
          <cell r="F17" t="str">
            <v>KQ &gt;= 4,15: KPI = KQ/4,15*100%
(MIN = 4,15)</v>
          </cell>
          <cell r="G17">
            <v>45291</v>
          </cell>
          <cell r="H17" t="str">
            <v>P. QLCL</v>
          </cell>
          <cell r="I17" t="str">
            <v>Điểm</v>
          </cell>
          <cell r="J17">
            <v>4.1500000000000004</v>
          </cell>
          <cell r="L17">
            <v>0</v>
          </cell>
          <cell r="M17">
            <v>0</v>
          </cell>
          <cell r="S17">
            <v>11</v>
          </cell>
          <cell r="T17" t="str">
            <v>=IF(AND(K17&lt;&gt;"";K17&gt;=J17);K17/J17*100%;0%)</v>
          </cell>
          <cell r="U17" t="str">
            <v>=IF(AND(I@&lt;&gt;"";I@&gt;=H@);I@/H@*100%;0%)</v>
          </cell>
          <cell r="V17" t="str">
            <v>=IF(AND(J@&lt;&gt;"";J@&gt;=I@);J@/I@*100%;0%)</v>
          </cell>
        </row>
        <row r="18">
          <cell r="C18" t="str">
            <v>Số lần khiếu nại, phản ánh của khách hàng (Bên ngoài và nội bộ) ≤ 5 trường hợp (Được phản ánh bằng email, văn bản và được xác định lỗi do Khoa)</v>
          </cell>
          <cell r="D18">
            <v>0.1</v>
          </cell>
          <cell r="E18" t="str">
            <v>Số lần khiếu nại, phản ánh của bệnh nhân</v>
          </cell>
          <cell r="F18" t="str">
            <v>KQ &lt;= 5: KPI = 100%
KQ &gt; 5: KPI = 0%</v>
          </cell>
          <cell r="G18">
            <v>45291</v>
          </cell>
          <cell r="H18" t="str">
            <v>P. QLCL</v>
          </cell>
          <cell r="I18" t="str">
            <v>%</v>
          </cell>
          <cell r="J18">
            <v>5</v>
          </cell>
          <cell r="L18">
            <v>0</v>
          </cell>
          <cell r="M18">
            <v>0</v>
          </cell>
          <cell r="S18">
            <v>12</v>
          </cell>
          <cell r="T18" t="str">
            <v>=IF(AND(K18&lt;&gt;"";K18&gt;=J18);100%;0%)</v>
          </cell>
          <cell r="U18" t="str">
            <v>=IF(AND(I@&lt;&gt;"";I@&gt;=H@);100%;0%)</v>
          </cell>
          <cell r="V18" t="str">
            <v>=IF(AND(J@&lt;&gt;"";J@&gt;=I@);100%;0%)</v>
          </cell>
        </row>
        <row r="19">
          <cell r="C19" t="str">
            <v>100% hồ sơ xuất viện ở khoa không bị sai sót</v>
          </cell>
          <cell r="D19">
            <v>0.1</v>
          </cell>
          <cell r="E19" t="str">
            <v>Tỷ lệ hồ sơ xuất viện ở các Khoa</v>
          </cell>
          <cell r="F19" t="str">
            <v>KQ = 100%: KPI = 100%
KQ &lt; 100%: KPI = 0%</v>
          </cell>
          <cell r="G19">
            <v>45291</v>
          </cell>
          <cell r="H19" t="str">
            <v>P. KHTH</v>
          </cell>
          <cell r="I19" t="str">
            <v>%</v>
          </cell>
          <cell r="J19">
            <v>1</v>
          </cell>
          <cell r="L19">
            <v>0</v>
          </cell>
          <cell r="M19">
            <v>0</v>
          </cell>
          <cell r="S19">
            <v>13</v>
          </cell>
          <cell r="T19" t="str">
            <v>=IF(AND(K19&lt;&gt;"";K19&gt;=J19);100%;0%)</v>
          </cell>
          <cell r="U19" t="str">
            <v>=IF(AND(I@&lt;&gt;"";I@&gt;=H@);100%;0%)</v>
          </cell>
          <cell r="V19" t="str">
            <v>=IF(AND(J@&lt;&gt;"";J@&gt;=I@);100%;0%)</v>
          </cell>
        </row>
        <row r="20">
          <cell r="M20" t="str">
            <v/>
          </cell>
          <cell r="S20">
            <v>14</v>
          </cell>
          <cell r="T20" t="str">
            <v/>
          </cell>
          <cell r="U20" t="str">
            <v/>
          </cell>
          <cell r="V20" t="str">
            <v/>
          </cell>
        </row>
        <row r="21">
          <cell r="M21" t="str">
            <v/>
          </cell>
          <cell r="S21">
            <v>15</v>
          </cell>
          <cell r="T21" t="str">
            <v/>
          </cell>
          <cell r="U21" t="str">
            <v/>
          </cell>
          <cell r="V21" t="str">
            <v/>
          </cell>
        </row>
        <row r="22">
          <cell r="C22" t="str">
            <v>VẬN HÀNH (B)</v>
          </cell>
          <cell r="D22">
            <v>0.25</v>
          </cell>
          <cell r="M22">
            <v>0</v>
          </cell>
          <cell r="S22">
            <v>16</v>
          </cell>
          <cell r="U22" t="str">
            <v/>
          </cell>
        </row>
        <row r="23">
          <cell r="C23" t="str">
            <v>Không có trường hợp bệnh nhân gặp sự cố y khoa nặng, nghiêm trọng</v>
          </cell>
          <cell r="D23">
            <v>0.5</v>
          </cell>
          <cell r="E23" t="str">
            <v>Số lần bệnh nhân gặp sự cố y khoa</v>
          </cell>
          <cell r="F23" t="str">
            <v>KQ = 0: KPI = 100%
(1 lần vi phạm trừ 25% KPI)</v>
          </cell>
          <cell r="G23">
            <v>45291</v>
          </cell>
          <cell r="H23" t="str">
            <v>P. QLCL</v>
          </cell>
          <cell r="I23" t="str">
            <v>Số lượng</v>
          </cell>
          <cell r="J23">
            <v>0</v>
          </cell>
          <cell r="L23">
            <v>0</v>
          </cell>
          <cell r="M23">
            <v>0</v>
          </cell>
          <cell r="N23" t="str">
            <v>qq1</v>
          </cell>
          <cell r="O23" t="str">
            <v>qq2</v>
          </cell>
          <cell r="P23">
            <v>0</v>
          </cell>
          <cell r="Q23" t="str">
            <v>qq4</v>
          </cell>
          <cell r="R23" t="str">
            <v>q5</v>
          </cell>
          <cell r="S23">
            <v>17</v>
          </cell>
          <cell r="T23" t="str">
            <v>=IF(K23="";0%;IF(K23&lt;=J23;100%;MAX(0%;100%-K23*25%)))</v>
          </cell>
          <cell r="U23" t="str">
            <v>=IF(I@="";0%;IF(I@&lt;=H@;100%;MAX(0%;100%-I@*25%)))</v>
          </cell>
          <cell r="V23" t="str">
            <v>=IF(J@="";0%;IF(J@&lt;=I@;100%;MAX(0%;100%-J@*25%)))</v>
          </cell>
        </row>
        <row r="24">
          <cell r="C24" t="str">
            <v>Dịch vụ tiện ích: Công suất sử dụng giường dịch vụ đạt trên 90%</v>
          </cell>
          <cell r="D24">
            <v>0.1</v>
          </cell>
          <cell r="E24" t="str">
            <v>Dịch vụ tiện ích: Công suất sử dụng giường dịch vụ</v>
          </cell>
          <cell r="F24" t="str">
            <v>KQ &gt;= 90%: KPI = 100%
KQ &lt; 90%: KPI = 0%</v>
          </cell>
          <cell r="G24">
            <v>45291</v>
          </cell>
          <cell r="H24" t="str">
            <v>P. CNTT</v>
          </cell>
          <cell r="I24" t="str">
            <v>%</v>
          </cell>
          <cell r="J24">
            <v>0.9</v>
          </cell>
          <cell r="L24">
            <v>0</v>
          </cell>
          <cell r="M24">
            <v>0</v>
          </cell>
          <cell r="P24">
            <v>3468</v>
          </cell>
          <cell r="S24">
            <v>18</v>
          </cell>
          <cell r="T24" t="str">
            <v>=IF(AND(K24&lt;&gt;"";K24&gt;=J24);100%;0%)</v>
          </cell>
          <cell r="U24" t="str">
            <v>=IF(AND(I@&lt;&gt;"";I@&gt;=H@);100%;0%)</v>
          </cell>
          <cell r="V24" t="str">
            <v>=IF(AND(J@&lt;&gt;"";J@&gt;=I@);100%;0%)</v>
          </cell>
        </row>
        <row r="25">
          <cell r="C25" t="str">
            <v>Thời gian trả kết quả thăm dò chức năng đúng hẹn của bệnh nhân tăng ≥ 5% so với 6 tháng đầu năm 2023</v>
          </cell>
          <cell r="D25">
            <v>0.4</v>
          </cell>
          <cell r="E25" t="str">
            <v>Thời gian trả kết quả thăm dò chức năng đúng hẹn của bệnh nhân thực tế</v>
          </cell>
          <cell r="F25" t="str">
            <v>KQ &gt;= 5%: KPI = 100%
KQ &lt; 5%: KPI = 0%</v>
          </cell>
          <cell r="G25">
            <v>45291</v>
          </cell>
          <cell r="H25" t="str">
            <v>P. CNTT</v>
          </cell>
          <cell r="I25" t="str">
            <v>%</v>
          </cell>
          <cell r="J25">
            <v>0.05</v>
          </cell>
          <cell r="L25">
            <v>0</v>
          </cell>
          <cell r="M25">
            <v>0</v>
          </cell>
          <cell r="P25">
            <v>0.22</v>
          </cell>
          <cell r="S25">
            <v>19</v>
          </cell>
          <cell r="T25" t="str">
            <v>=IF(AND(K25&lt;&gt;"";K25&gt;=J25);100%;0%)</v>
          </cell>
          <cell r="U25" t="str">
            <v>=IF(AND(I@&lt;&gt;"";I@&gt;=H@);100%;0%)</v>
          </cell>
          <cell r="V25" t="str">
            <v>=IF(AND(J@&lt;&gt;"";J@&gt;=I@);100%;0%)</v>
          </cell>
        </row>
        <row r="26">
          <cell r="M26" t="str">
            <v/>
          </cell>
          <cell r="S26">
            <v>20</v>
          </cell>
          <cell r="T26" t="str">
            <v/>
          </cell>
          <cell r="U26" t="str">
            <v/>
          </cell>
          <cell r="V26" t="str">
            <v/>
          </cell>
        </row>
        <row r="27">
          <cell r="M27" t="str">
            <v/>
          </cell>
          <cell r="S27">
            <v>21</v>
          </cell>
          <cell r="T27" t="str">
            <v/>
          </cell>
          <cell r="U27" t="str">
            <v/>
          </cell>
          <cell r="V27" t="str">
            <v/>
          </cell>
        </row>
        <row r="28">
          <cell r="M28" t="str">
            <v/>
          </cell>
          <cell r="S28">
            <v>22</v>
          </cell>
          <cell r="T28" t="str">
            <v/>
          </cell>
          <cell r="U28" t="str">
            <v/>
          </cell>
          <cell r="V28" t="str">
            <v/>
          </cell>
        </row>
        <row r="29">
          <cell r="M29" t="str">
            <v/>
          </cell>
          <cell r="S29">
            <v>23</v>
          </cell>
          <cell r="T29" t="str">
            <v/>
          </cell>
          <cell r="U29" t="str">
            <v/>
          </cell>
          <cell r="V29" t="str">
            <v/>
          </cell>
        </row>
        <row r="30">
          <cell r="C30" t="str">
            <v xml:space="preserve">PHÁT TRIỂN (L) </v>
          </cell>
          <cell r="D30">
            <v>0.1</v>
          </cell>
          <cell r="M30">
            <v>0</v>
          </cell>
          <cell r="S30">
            <v>24</v>
          </cell>
          <cell r="U30" t="str">
            <v/>
          </cell>
        </row>
        <row r="31">
          <cell r="C31" t="str">
            <v>Vận hành hệ thống BSC-KPI trước ngày 30/09/2023</v>
          </cell>
          <cell r="D31">
            <v>0.6</v>
          </cell>
          <cell r="E31" t="str">
            <v>Thời gian hoàn thành xây dựng và vận hành hệ thống BSC-KPI</v>
          </cell>
          <cell r="F31" t="str">
            <v>KQ &lt;= 30/09/2023: KPI = 100%
KQ &gt; 30/09/2023: KPI = 0%</v>
          </cell>
          <cell r="G31">
            <v>45291</v>
          </cell>
          <cell r="H31" t="str">
            <v>P. TCCB</v>
          </cell>
          <cell r="I31" t="str">
            <v>Thời gian</v>
          </cell>
          <cell r="J31">
            <v>45199</v>
          </cell>
          <cell r="L31">
            <v>0</v>
          </cell>
          <cell r="M31">
            <v>0</v>
          </cell>
          <cell r="N31" t="str">
            <v>qq1</v>
          </cell>
          <cell r="O31" t="str">
            <v>qq2</v>
          </cell>
          <cell r="P31">
            <v>45199</v>
          </cell>
          <cell r="Q31" t="str">
            <v>qq4</v>
          </cell>
          <cell r="R31" t="str">
            <v>q5</v>
          </cell>
          <cell r="S31">
            <v>25</v>
          </cell>
          <cell r="T31" t="str">
            <v>=IF(AND(K31&lt;&gt;"";K31&lt;=J31);100%;0%)</v>
          </cell>
          <cell r="U31" t="str">
            <v>=IF(AND(I@&lt;&gt;"";I@&lt;=H@);100%;0%)</v>
          </cell>
          <cell r="V31" t="str">
            <v>=IF(AND(J@&lt;&gt;"";J@&lt;=I@);100%;0%)</v>
          </cell>
        </row>
        <row r="32">
          <cell r="C32" t="str">
            <v>Có ít nhất 01 đề tài Nghiên cứu khoa học cấp cơ sở được nghiệm thu, đăng báo và ứng dụng thực tế.</v>
          </cell>
          <cell r="D32">
            <v>0.15</v>
          </cell>
          <cell r="E32" t="str">
            <v>Số lượng đề tài nghiên cứu khoa học cấp cơ sở được nghiệm thu, đăng báo và ứng dụng thực tế.</v>
          </cell>
          <cell r="F32" t="str">
            <v>KQ &gt;= 1: KPI = 100%
KQ &lt; 1: KPI = 0%</v>
          </cell>
          <cell r="G32">
            <v>45291</v>
          </cell>
          <cell r="H32" t="str">
            <v>P. Chỉ đạo tuyển</v>
          </cell>
          <cell r="I32" t="str">
            <v>Số lượng</v>
          </cell>
          <cell r="J32">
            <v>1</v>
          </cell>
          <cell r="L32">
            <v>0</v>
          </cell>
          <cell r="M32">
            <v>0</v>
          </cell>
          <cell r="S32">
            <v>26</v>
          </cell>
          <cell r="T32" t="str">
            <v>=IF(AND(K32&lt;&gt;"";K32&gt;=J32);100%;0%)</v>
          </cell>
          <cell r="U32" t="str">
            <v>=IF(AND(I@&lt;&gt;"";I@&gt;=H@);100%;0%)</v>
          </cell>
          <cell r="V32" t="str">
            <v>=IF(AND(J@&lt;&gt;"";J@&gt;=I@);100%;0%)</v>
          </cell>
        </row>
        <row r="33">
          <cell r="C33" t="str">
            <v>Mỗi Bác sĩ/Điều dưỡng/Kỹ thuật viên tham dự ít nhất 6 hội thảo, sinh hoạt chuyên môn do nội bộ Bệnh viện Nhi đồng 2 tổ chức</v>
          </cell>
          <cell r="D33">
            <v>0.25</v>
          </cell>
          <cell r="E33" t="str">
            <v>Số lần tham dự hội thảo của mỗi Bác sĩ/ Điều dưỡng/ Kỹ thuật viên</v>
          </cell>
          <cell r="F33" t="str">
            <v>KQ &gt;= 6: KPI = 100%
KQ &lt; 6: KPI = 0%</v>
          </cell>
          <cell r="G33">
            <v>45291</v>
          </cell>
          <cell r="H33" t="str">
            <v>P. Chỉ đạo tuyển</v>
          </cell>
          <cell r="I33" t="str">
            <v>Số lượng</v>
          </cell>
          <cell r="J33">
            <v>6</v>
          </cell>
          <cell r="L33">
            <v>0</v>
          </cell>
          <cell r="M33">
            <v>0</v>
          </cell>
          <cell r="S33">
            <v>27</v>
          </cell>
          <cell r="T33" t="str">
            <v>=IF(AND(K33&lt;&gt;"";K33&gt;=J33);100%;0%)</v>
          </cell>
          <cell r="U33" t="str">
            <v>=IF(AND(I@&lt;&gt;"";I@&gt;=H@);100%;0%)</v>
          </cell>
          <cell r="V33" t="str">
            <v>=IF(AND(J@&lt;&gt;"";J@&gt;=I@);100%;0%)</v>
          </cell>
        </row>
        <row r="34">
          <cell r="M34" t="str">
            <v/>
          </cell>
          <cell r="P34">
            <v>1</v>
          </cell>
          <cell r="S34">
            <v>28</v>
          </cell>
          <cell r="T34" t="str">
            <v/>
          </cell>
          <cell r="U34" t="str">
            <v/>
          </cell>
          <cell r="V34" t="str">
            <v/>
          </cell>
        </row>
        <row r="35">
          <cell r="M35" t="str">
            <v/>
          </cell>
          <cell r="S35">
            <v>29</v>
          </cell>
          <cell r="T35" t="str">
            <v/>
          </cell>
          <cell r="U35" t="str">
            <v/>
          </cell>
          <cell r="V35" t="str">
            <v/>
          </cell>
        </row>
        <row r="36">
          <cell r="M36" t="str">
            <v/>
          </cell>
          <cell r="S36">
            <v>30</v>
          </cell>
          <cell r="T36" t="str">
            <v/>
          </cell>
          <cell r="U36" t="str">
            <v/>
          </cell>
          <cell r="V36" t="str">
            <v/>
          </cell>
        </row>
        <row r="37">
          <cell r="M37" t="str">
            <v/>
          </cell>
          <cell r="S37">
            <v>31</v>
          </cell>
          <cell r="T37" t="str">
            <v/>
          </cell>
          <cell r="U37" t="str">
            <v/>
          </cell>
          <cell r="V37" t="str">
            <v/>
          </cell>
        </row>
      </sheetData>
      <sheetData sheetId="4"/>
      <sheetData sheetId="5"/>
      <sheetData sheetId="6"/>
      <sheetData sheetId="7">
        <row r="6">
          <cell r="F6" t="str">
            <v>Mục tiêu</v>
          </cell>
          <cell r="H6" t="str">
            <v>Mục tiêu</v>
          </cell>
          <cell r="J6" t="str">
            <v>Mục tiêu</v>
          </cell>
          <cell r="L6" t="str">
            <v>Mục tiêu</v>
          </cell>
          <cell r="N6" t="str">
            <v>Mục tiêu</v>
          </cell>
        </row>
        <row r="7">
          <cell r="C7" t="str">
            <v>Tổng Doanh thu tăng 10% so với năm 2022</v>
          </cell>
          <cell r="G7">
            <v>0.5</v>
          </cell>
          <cell r="I7">
            <v>0.5</v>
          </cell>
          <cell r="K7">
            <v>0.33333333333333331</v>
          </cell>
          <cell r="M7" t="str">
            <v/>
          </cell>
          <cell r="O7">
            <v>1</v>
          </cell>
        </row>
        <row r="8">
          <cell r="C8" t="str">
            <v/>
          </cell>
          <cell r="G8" t="str">
            <v/>
          </cell>
          <cell r="I8" t="str">
            <v/>
          </cell>
          <cell r="K8" t="str">
            <v/>
          </cell>
          <cell r="M8" t="str">
            <v/>
          </cell>
          <cell r="O8" t="str">
            <v/>
          </cell>
        </row>
        <row r="9">
          <cell r="C9" t="str">
            <v/>
          </cell>
          <cell r="G9" t="str">
            <v/>
          </cell>
          <cell r="I9" t="str">
            <v/>
          </cell>
          <cell r="K9" t="str">
            <v/>
          </cell>
          <cell r="M9" t="str">
            <v/>
          </cell>
          <cell r="O9" t="str">
            <v/>
          </cell>
        </row>
        <row r="10">
          <cell r="C10" t="str">
            <v/>
          </cell>
          <cell r="G10" t="str">
            <v/>
          </cell>
          <cell r="I10" t="str">
            <v/>
          </cell>
          <cell r="K10" t="str">
            <v/>
          </cell>
          <cell r="M10" t="str">
            <v/>
          </cell>
          <cell r="O10" t="str">
            <v/>
          </cell>
        </row>
        <row r="11">
          <cell r="C11" t="str">
            <v/>
          </cell>
          <cell r="G11" t="str">
            <v/>
          </cell>
          <cell r="I11" t="str">
            <v/>
          </cell>
          <cell r="K11" t="str">
            <v/>
          </cell>
          <cell r="M11" t="str">
            <v/>
          </cell>
          <cell r="O11" t="str">
            <v/>
          </cell>
        </row>
        <row r="12">
          <cell r="C12" t="str">
            <v>Giảm 10% thuốc đắt tiền (10 loại thuốc theo kế hoạch) tương ứng với tỷ lệ bệnh nhân</v>
          </cell>
          <cell r="G12" t="str">
            <v/>
          </cell>
          <cell r="I12" t="str">
            <v/>
          </cell>
          <cell r="K12" t="str">
            <v/>
          </cell>
          <cell r="M12" t="str">
            <v/>
          </cell>
          <cell r="O12" t="str">
            <v/>
          </cell>
        </row>
        <row r="13">
          <cell r="C13" t="str">
            <v/>
          </cell>
          <cell r="G13" t="str">
            <v/>
          </cell>
          <cell r="I13" t="str">
            <v/>
          </cell>
          <cell r="K13" t="str">
            <v/>
          </cell>
          <cell r="M13" t="str">
            <v/>
          </cell>
          <cell r="O13" t="str">
            <v/>
          </cell>
        </row>
        <row r="14">
          <cell r="C14" t="str">
            <v>KHÁCH HÀNG (C)</v>
          </cell>
        </row>
        <row r="15">
          <cell r="C15" t="str">
            <v>Tỷ lệ công suất giường thực tế so với số giường thực kê đạt 85%</v>
          </cell>
          <cell r="G15" t="str">
            <v/>
          </cell>
          <cell r="I15" t="str">
            <v/>
          </cell>
          <cell r="K15" t="str">
            <v/>
          </cell>
          <cell r="M15" t="str">
            <v/>
          </cell>
          <cell r="O15" t="str">
            <v/>
          </cell>
        </row>
        <row r="16">
          <cell r="C16" t="str">
            <v/>
          </cell>
          <cell r="G16" t="str">
            <v/>
          </cell>
          <cell r="I16" t="str">
            <v/>
          </cell>
          <cell r="K16" t="str">
            <v/>
          </cell>
          <cell r="M16" t="str">
            <v/>
          </cell>
          <cell r="O16" t="str">
            <v/>
          </cell>
        </row>
        <row r="17">
          <cell r="C17" t="str">
            <v/>
          </cell>
          <cell r="G17" t="str">
            <v/>
          </cell>
          <cell r="I17" t="str">
            <v/>
          </cell>
          <cell r="K17" t="str">
            <v/>
          </cell>
          <cell r="M17" t="str">
            <v/>
          </cell>
          <cell r="O17" t="str">
            <v/>
          </cell>
        </row>
        <row r="18">
          <cell r="C18" t="str">
            <v/>
          </cell>
          <cell r="G18" t="str">
            <v/>
          </cell>
          <cell r="I18" t="str">
            <v/>
          </cell>
          <cell r="K18" t="str">
            <v/>
          </cell>
          <cell r="M18" t="str">
            <v/>
          </cell>
          <cell r="O18" t="str">
            <v/>
          </cell>
        </row>
        <row r="19">
          <cell r="C19" t="str">
            <v>100% hồ sơ xuất viện ở khoa không bị sai sót</v>
          </cell>
          <cell r="G19" t="str">
            <v/>
          </cell>
          <cell r="I19" t="str">
            <v/>
          </cell>
          <cell r="K19" t="str">
            <v/>
          </cell>
          <cell r="M19" t="str">
            <v/>
          </cell>
          <cell r="O19" t="str">
            <v/>
          </cell>
        </row>
        <row r="20">
          <cell r="C20" t="str">
            <v/>
          </cell>
          <cell r="G20" t="str">
            <v/>
          </cell>
          <cell r="I20" t="str">
            <v/>
          </cell>
          <cell r="K20" t="str">
            <v/>
          </cell>
          <cell r="M20" t="str">
            <v/>
          </cell>
          <cell r="O20" t="str">
            <v/>
          </cell>
        </row>
        <row r="21">
          <cell r="C21" t="str">
            <v/>
          </cell>
          <cell r="G21" t="str">
            <v/>
          </cell>
          <cell r="I21" t="str">
            <v/>
          </cell>
          <cell r="K21" t="str">
            <v/>
          </cell>
          <cell r="M21" t="str">
            <v/>
          </cell>
          <cell r="O21" t="str">
            <v/>
          </cell>
        </row>
        <row r="22">
          <cell r="C22" t="str">
            <v>VẬN HÀNH (B)</v>
          </cell>
        </row>
        <row r="23">
          <cell r="C23" t="str">
            <v>Không có trường hợp bệnh nhân gặp sự cố y khoa nặng, nghiêm trọng</v>
          </cell>
          <cell r="G23">
            <v>0.5</v>
          </cell>
          <cell r="I23" t="str">
            <v/>
          </cell>
          <cell r="K23">
            <v>0.33333333333333331</v>
          </cell>
          <cell r="M23" t="str">
            <v/>
          </cell>
          <cell r="O23" t="str">
            <v/>
          </cell>
        </row>
        <row r="24">
          <cell r="C24" t="str">
            <v/>
          </cell>
          <cell r="G24" t="str">
            <v/>
          </cell>
          <cell r="I24" t="str">
            <v/>
          </cell>
          <cell r="K24" t="str">
            <v/>
          </cell>
          <cell r="M24" t="str">
            <v/>
          </cell>
          <cell r="O24" t="str">
            <v/>
          </cell>
        </row>
        <row r="25">
          <cell r="C25" t="str">
            <v>Thời gian trả kết quả thăm dò chức năng đúng hẹn của bệnh nhân tăng ≥ 5% so với 6 tháng đầu năm 2023</v>
          </cell>
          <cell r="G25" t="str">
            <v/>
          </cell>
          <cell r="I25" t="str">
            <v/>
          </cell>
          <cell r="K25" t="str">
            <v/>
          </cell>
          <cell r="M25" t="str">
            <v/>
          </cell>
          <cell r="O25" t="str">
            <v/>
          </cell>
        </row>
        <row r="26">
          <cell r="C26" t="str">
            <v/>
          </cell>
          <cell r="G26" t="str">
            <v/>
          </cell>
          <cell r="I26" t="str">
            <v/>
          </cell>
          <cell r="K26" t="str">
            <v/>
          </cell>
          <cell r="M26" t="str">
            <v/>
          </cell>
          <cell r="O26" t="str">
            <v/>
          </cell>
        </row>
        <row r="27">
          <cell r="C27" t="str">
            <v/>
          </cell>
          <cell r="G27" t="str">
            <v/>
          </cell>
          <cell r="I27" t="str">
            <v/>
          </cell>
          <cell r="K27" t="str">
            <v/>
          </cell>
          <cell r="M27" t="str">
            <v/>
          </cell>
          <cell r="O27" t="str">
            <v/>
          </cell>
        </row>
        <row r="28">
          <cell r="C28" t="str">
            <v/>
          </cell>
          <cell r="G28" t="str">
            <v/>
          </cell>
          <cell r="I28" t="str">
            <v/>
          </cell>
          <cell r="K28" t="str">
            <v/>
          </cell>
          <cell r="M28" t="str">
            <v/>
          </cell>
          <cell r="O28" t="str">
            <v/>
          </cell>
        </row>
        <row r="29">
          <cell r="C29" t="str">
            <v/>
          </cell>
          <cell r="G29" t="str">
            <v/>
          </cell>
          <cell r="I29" t="str">
            <v/>
          </cell>
          <cell r="K29" t="str">
            <v/>
          </cell>
          <cell r="M29" t="str">
            <v/>
          </cell>
          <cell r="O29" t="str">
            <v/>
          </cell>
        </row>
        <row r="30">
          <cell r="C30" t="str">
            <v xml:space="preserve">PHÁT TRIỂN (L) </v>
          </cell>
        </row>
        <row r="31">
          <cell r="C31" t="str">
            <v>Vận hành hệ thống BSC-KPI trước ngày 30/09/2023</v>
          </cell>
          <cell r="G31" t="str">
            <v/>
          </cell>
          <cell r="I31">
            <v>0.5</v>
          </cell>
          <cell r="K31">
            <v>0.33333333333333331</v>
          </cell>
          <cell r="M31" t="str">
            <v/>
          </cell>
          <cell r="O31" t="str">
            <v/>
          </cell>
        </row>
        <row r="32">
          <cell r="C32" t="str">
            <v/>
          </cell>
          <cell r="G32" t="str">
            <v/>
          </cell>
          <cell r="I32" t="str">
            <v/>
          </cell>
          <cell r="K32" t="str">
            <v/>
          </cell>
          <cell r="M32" t="str">
            <v/>
          </cell>
          <cell r="O32" t="str">
            <v/>
          </cell>
        </row>
        <row r="33">
          <cell r="C33" t="str">
            <v/>
          </cell>
          <cell r="G33" t="str">
            <v/>
          </cell>
          <cell r="I33" t="str">
            <v/>
          </cell>
          <cell r="K33" t="str">
            <v/>
          </cell>
          <cell r="M33" t="str">
            <v/>
          </cell>
          <cell r="O33" t="str">
            <v/>
          </cell>
        </row>
        <row r="34">
          <cell r="C34" t="str">
            <v/>
          </cell>
          <cell r="G34" t="str">
            <v/>
          </cell>
          <cell r="I34" t="str">
            <v/>
          </cell>
          <cell r="K34" t="str">
            <v/>
          </cell>
          <cell r="M34" t="str">
            <v/>
          </cell>
          <cell r="O34" t="str">
            <v/>
          </cell>
        </row>
        <row r="35">
          <cell r="C35" t="str">
            <v/>
          </cell>
          <cell r="G35" t="str">
            <v/>
          </cell>
          <cell r="I35" t="str">
            <v/>
          </cell>
          <cell r="K35" t="str">
            <v/>
          </cell>
          <cell r="M35" t="str">
            <v/>
          </cell>
          <cell r="O35" t="str">
            <v/>
          </cell>
        </row>
        <row r="36">
          <cell r="C36" t="str">
            <v/>
          </cell>
          <cell r="G36" t="str">
            <v/>
          </cell>
          <cell r="I36" t="str">
            <v/>
          </cell>
          <cell r="K36" t="str">
            <v/>
          </cell>
          <cell r="M36" t="str">
            <v/>
          </cell>
          <cell r="O36" t="str">
            <v/>
          </cell>
        </row>
        <row r="37">
          <cell r="C37" t="str">
            <v/>
          </cell>
          <cell r="G37" t="str">
            <v/>
          </cell>
          <cell r="I37" t="str">
            <v/>
          </cell>
          <cell r="K37" t="str">
            <v/>
          </cell>
          <cell r="M37" t="str">
            <v/>
          </cell>
          <cell r="O37" t="str">
            <v/>
          </cell>
        </row>
      </sheetData>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D6B77-8A70-4296-A9DA-ED03721E27B2}">
  <dimension ref="A1:S1001"/>
  <sheetViews>
    <sheetView workbookViewId="0">
      <selection activeCell="B1" sqref="B1"/>
    </sheetView>
  </sheetViews>
  <sheetFormatPr defaultColWidth="11.68359375" defaultRowHeight="10.5"/>
  <cols>
    <col min="1" max="1" width="7.62890625" style="158" bestFit="1" customWidth="1"/>
    <col min="2" max="2" width="22.578125" style="158" bestFit="1" customWidth="1"/>
    <col min="3" max="3" width="11.05078125" style="158" bestFit="1" customWidth="1"/>
    <col min="4" max="4" width="18.89453125" style="158" bestFit="1" customWidth="1"/>
    <col min="5" max="5" width="16.89453125" style="158" bestFit="1" customWidth="1"/>
    <col min="6" max="6" width="11.05078125" style="158" bestFit="1" customWidth="1"/>
    <col min="7" max="7" width="20.20703125" style="158" customWidth="1"/>
    <col min="8" max="8" width="17.3125" style="158" bestFit="1" customWidth="1"/>
    <col min="9" max="16384" width="11.68359375" style="158"/>
  </cols>
  <sheetData>
    <row r="1" spans="1:19" ht="18.3">
      <c r="B1" s="217" t="str">
        <f>'[1]Chuc danh CV'!$C$6</f>
        <v>KHOA KHÁM BỆNH</v>
      </c>
    </row>
    <row r="2" spans="1:19">
      <c r="A2" s="156" t="s">
        <v>53</v>
      </c>
      <c r="B2" s="156" t="s">
        <v>150</v>
      </c>
      <c r="C2" s="156" t="s">
        <v>151</v>
      </c>
      <c r="D2" s="156" t="s">
        <v>152</v>
      </c>
      <c r="E2" s="156" t="s">
        <v>153</v>
      </c>
      <c r="F2" s="156" t="s">
        <v>154</v>
      </c>
      <c r="G2" s="156" t="s">
        <v>155</v>
      </c>
      <c r="H2" s="157"/>
      <c r="I2" s="157"/>
      <c r="J2" s="157"/>
      <c r="K2" s="157"/>
      <c r="L2" s="157"/>
      <c r="M2" s="157"/>
      <c r="N2" s="157"/>
      <c r="O2" s="157"/>
      <c r="P2" s="157"/>
      <c r="Q2" s="157"/>
      <c r="R2" s="157"/>
      <c r="S2" s="157"/>
    </row>
    <row r="3" spans="1:19">
      <c r="A3" s="159">
        <v>1</v>
      </c>
      <c r="B3" s="160" t="str">
        <f>[1]DSNV!B2</f>
        <v>Nguyễn Thanh Hải</v>
      </c>
      <c r="C3" s="160" t="str">
        <f>[1]DSNV!C2</f>
        <v>HAN31</v>
      </c>
      <c r="D3" s="160" t="str">
        <f>[1]DSNV!D2</f>
        <v>Trưởng khoa khám bệnh</v>
      </c>
      <c r="E3" s="160" t="str">
        <f>[1]DSNV!E2</f>
        <v>Nguyễn Thanh</v>
      </c>
      <c r="F3" s="160" t="str">
        <f>[1]DSNV!F2</f>
        <v>Hải</v>
      </c>
      <c r="G3" s="160" t="str">
        <f>[1]DSNV!G2</f>
        <v>BS.CK2. NGUYỄN THANH HẢI</v>
      </c>
      <c r="H3" s="157"/>
      <c r="I3" s="157"/>
      <c r="J3" s="157"/>
      <c r="K3" s="157"/>
      <c r="L3" s="157"/>
      <c r="M3" s="157"/>
      <c r="N3" s="157"/>
      <c r="O3" s="157"/>
      <c r="P3" s="157"/>
      <c r="Q3" s="157"/>
      <c r="R3" s="157"/>
      <c r="S3" s="157"/>
    </row>
    <row r="4" spans="1:19">
      <c r="A4" s="159">
        <v>2</v>
      </c>
      <c r="B4" s="160" t="str">
        <f>[1]DSNV!B3</f>
        <v>Lê Công Thiên</v>
      </c>
      <c r="C4" s="160" t="str">
        <f>[1]DSNV!C3</f>
        <v>THL04</v>
      </c>
      <c r="D4" s="160" t="str">
        <f>[1]DSNV!D3</f>
        <v>Phó trưởng khoa khám bệnh</v>
      </c>
      <c r="E4" s="160" t="str">
        <f>[1]DSNV!E3</f>
        <v>Lê Công</v>
      </c>
      <c r="F4" s="160" t="str">
        <f>[1]DSNV!F3</f>
        <v>Thiên</v>
      </c>
      <c r="G4" s="160" t="str">
        <f>[1]DSNV!G3</f>
        <v>BS.CK1. LÊ CONG THIÊN</v>
      </c>
      <c r="H4" s="157"/>
      <c r="I4" s="157"/>
      <c r="J4" s="157"/>
      <c r="K4" s="157"/>
      <c r="L4" s="157"/>
      <c r="M4" s="157"/>
      <c r="N4" s="157"/>
      <c r="O4" s="157"/>
      <c r="P4" s="157"/>
      <c r="Q4" s="157"/>
      <c r="R4" s="157"/>
      <c r="S4" s="157"/>
    </row>
    <row r="5" spans="1:19">
      <c r="A5" s="159" t="s">
        <v>197</v>
      </c>
      <c r="B5" s="160" t="str">
        <f>[1]DSNV!B4</f>
        <v>Đặng Thị Hồng Thắm</v>
      </c>
      <c r="C5" s="160" t="str">
        <f>[1]DSNV!C4</f>
        <v>THD11</v>
      </c>
      <c r="D5" s="160" t="str">
        <f>[1]DSNV!D4</f>
        <v>Điều dưỡng trưởng</v>
      </c>
      <c r="E5" s="160" t="str">
        <f>[1]DSNV!E4</f>
        <v>Đặng Thị Hồng</v>
      </c>
      <c r="F5" s="160" t="str">
        <f>[1]DSNV!F4</f>
        <v>Thắm</v>
      </c>
      <c r="G5" s="160" t="str">
        <f>[1]DSNV!G4</f>
        <v>ĐDT. ĐẶNG THỊ HỒNG THẮM</v>
      </c>
      <c r="H5" s="157"/>
      <c r="I5" s="157"/>
      <c r="J5" s="157"/>
      <c r="K5" s="157"/>
      <c r="L5" s="157"/>
      <c r="M5" s="157"/>
      <c r="N5" s="157"/>
      <c r="O5" s="157"/>
      <c r="P5" s="157"/>
      <c r="Q5" s="157"/>
      <c r="R5" s="157"/>
      <c r="S5" s="157"/>
    </row>
    <row r="6" spans="1:19">
      <c r="A6" s="159">
        <v>4</v>
      </c>
      <c r="B6" s="160" t="str">
        <f>[1]DSNV!B5</f>
        <v>Trương Thị Ngọc Anh</v>
      </c>
      <c r="C6" s="160" t="str">
        <f>[1]DSNV!C5</f>
        <v>ANT10</v>
      </c>
      <c r="D6" s="160" t="str">
        <f>[1]DSNV!D5</f>
        <v>Bác sĩ nội nhi</v>
      </c>
      <c r="E6" s="160" t="str">
        <f>[1]DSNV!E5</f>
        <v>Trương Thị Ngọc</v>
      </c>
      <c r="F6" s="160" t="str">
        <f>[1]DSNV!F5</f>
        <v>Anh</v>
      </c>
      <c r="G6" s="157"/>
      <c r="H6" s="157"/>
      <c r="I6" s="157"/>
      <c r="J6" s="157"/>
      <c r="K6" s="157"/>
      <c r="L6" s="157"/>
      <c r="M6" s="157"/>
      <c r="N6" s="157"/>
      <c r="O6" s="157"/>
      <c r="P6" s="157"/>
      <c r="Q6" s="157"/>
      <c r="R6" s="157"/>
      <c r="S6" s="157"/>
    </row>
    <row r="7" spans="1:19">
      <c r="A7" s="159">
        <v>5</v>
      </c>
      <c r="B7" s="160" t="str">
        <f>[1]DSNV!B6</f>
        <v>Lê Trung Dung</v>
      </c>
      <c r="C7" s="160" t="str">
        <f>[1]DSNV!C6</f>
        <v>DUL06</v>
      </c>
      <c r="D7" s="160" t="str">
        <f>[1]DSNV!D6</f>
        <v>Bác sĩ nội nhi</v>
      </c>
      <c r="E7" s="160" t="str">
        <f>[1]DSNV!E6</f>
        <v>Lê Trung</v>
      </c>
      <c r="F7" s="160" t="str">
        <f>[1]DSNV!F6</f>
        <v>Dung</v>
      </c>
      <c r="G7" s="157"/>
      <c r="H7" s="157"/>
      <c r="I7" s="157"/>
      <c r="J7" s="157"/>
      <c r="K7" s="157"/>
      <c r="L7" s="157"/>
      <c r="M7" s="157"/>
      <c r="N7" s="157"/>
      <c r="O7" s="157"/>
      <c r="P7" s="157"/>
      <c r="Q7" s="157"/>
      <c r="R7" s="157"/>
      <c r="S7" s="157"/>
    </row>
    <row r="8" spans="1:19">
      <c r="A8" s="159">
        <v>6</v>
      </c>
      <c r="B8" s="160" t="str">
        <f>[1]DSNV!B7</f>
        <v>Ngô Thuỵ Minh Nhi</v>
      </c>
      <c r="C8" s="160" t="str">
        <f>[1]DSNV!C7</f>
        <v>NHN08</v>
      </c>
      <c r="D8" s="160" t="str">
        <f>[1]DSNV!D7</f>
        <v>Bác sĩ nội nhi</v>
      </c>
      <c r="E8" s="160" t="str">
        <f>[1]DSNV!E7</f>
        <v>Ngô Thuỵ Minh</v>
      </c>
      <c r="F8" s="160" t="str">
        <f>[1]DSNV!F7</f>
        <v>Nhi</v>
      </c>
      <c r="G8" s="157"/>
      <c r="H8" s="157"/>
      <c r="I8" s="157"/>
      <c r="J8" s="157"/>
      <c r="K8" s="157"/>
      <c r="L8" s="157"/>
      <c r="M8" s="157"/>
      <c r="N8" s="157"/>
      <c r="O8" s="157"/>
      <c r="P8" s="157"/>
      <c r="Q8" s="157"/>
      <c r="R8" s="157"/>
      <c r="S8" s="157"/>
    </row>
    <row r="9" spans="1:19">
      <c r="A9" s="159">
        <v>7</v>
      </c>
      <c r="B9" s="160" t="str">
        <f>[1]DSNV!B8</f>
        <v>Huỳnh Minh Thẩm</v>
      </c>
      <c r="C9" s="160" t="str">
        <f>[1]DSNV!C8</f>
        <v>THH13</v>
      </c>
      <c r="D9" s="160" t="str">
        <f>[1]DSNV!D8</f>
        <v>Bác sĩ nội nhi</v>
      </c>
      <c r="E9" s="160" t="str">
        <f>[1]DSNV!E8</f>
        <v>Huỳnh Minh</v>
      </c>
      <c r="F9" s="160" t="str">
        <f>[1]DSNV!F8</f>
        <v>Thẩm</v>
      </c>
      <c r="G9" s="157"/>
      <c r="H9" s="157"/>
      <c r="I9" s="157"/>
      <c r="J9" s="157"/>
      <c r="K9" s="157"/>
      <c r="L9" s="157"/>
      <c r="M9" s="157"/>
      <c r="N9" s="157"/>
      <c r="O9" s="157"/>
      <c r="P9" s="157"/>
      <c r="Q9" s="157"/>
      <c r="R9" s="157"/>
      <c r="S9" s="157"/>
    </row>
    <row r="10" spans="1:19">
      <c r="A10" s="159">
        <v>8</v>
      </c>
      <c r="B10" s="160" t="str">
        <f>[1]DSNV!B9</f>
        <v>Châu Phát Thiện</v>
      </c>
      <c r="C10" s="160" t="str">
        <f>[1]DSNV!C9</f>
        <v>THC03</v>
      </c>
      <c r="D10" s="160" t="str">
        <f>[1]DSNV!D9</f>
        <v>Bác sĩ nội nhi</v>
      </c>
      <c r="E10" s="160" t="str">
        <f>[1]DSNV!E9</f>
        <v>Châu Phát</v>
      </c>
      <c r="F10" s="160" t="str">
        <f>[1]DSNV!F9</f>
        <v>Thiện</v>
      </c>
      <c r="G10" s="157"/>
      <c r="H10" s="157"/>
      <c r="I10" s="157"/>
      <c r="J10" s="157"/>
      <c r="K10" s="157"/>
      <c r="L10" s="157"/>
      <c r="M10" s="157"/>
      <c r="N10" s="157"/>
      <c r="O10" s="157"/>
      <c r="P10" s="157"/>
      <c r="Q10" s="157"/>
      <c r="R10" s="157"/>
      <c r="S10" s="157"/>
    </row>
    <row r="11" spans="1:19">
      <c r="A11" s="159">
        <v>9</v>
      </c>
      <c r="B11" s="160" t="str">
        <f>[1]DSNV!B10</f>
        <v>Nguyễn Thị Thuỳ Trang</v>
      </c>
      <c r="C11" s="160" t="str">
        <f>[1]DSNV!C10</f>
        <v>TRN02</v>
      </c>
      <c r="D11" s="160" t="str">
        <f>[1]DSNV!D10</f>
        <v>Bác sĩ nội nhi</v>
      </c>
      <c r="E11" s="160" t="str">
        <f>[1]DSNV!E10</f>
        <v>Nguyễn Thị Thuỳ</v>
      </c>
      <c r="F11" s="160" t="str">
        <f>[1]DSNV!F10</f>
        <v>Trang</v>
      </c>
      <c r="G11" s="157"/>
      <c r="H11" s="157"/>
      <c r="I11" s="157"/>
      <c r="J11" s="157"/>
      <c r="K11" s="157"/>
      <c r="L11" s="157"/>
      <c r="M11" s="157"/>
      <c r="N11" s="157"/>
      <c r="O11" s="157"/>
      <c r="P11" s="157"/>
      <c r="Q11" s="157"/>
      <c r="R11" s="157"/>
      <c r="S11" s="157"/>
    </row>
    <row r="12" spans="1:19">
      <c r="A12" s="159">
        <v>10</v>
      </c>
      <c r="B12" s="160" t="str">
        <f>[1]DSNV!B11</f>
        <v>Lê Mai Dung</v>
      </c>
      <c r="C12" s="160" t="str">
        <f>[1]DSNV!C11</f>
        <v>DUL04</v>
      </c>
      <c r="D12" s="160" t="str">
        <f>[1]DSNV!D11</f>
        <v>Điều dưỡng chăm sóc</v>
      </c>
      <c r="E12" s="160" t="str">
        <f>[1]DSNV!E11</f>
        <v>Lê Mai</v>
      </c>
      <c r="F12" s="160" t="str">
        <f>[1]DSNV!F11</f>
        <v>Dung</v>
      </c>
      <c r="G12" s="157"/>
      <c r="H12" s="157"/>
      <c r="I12" s="157"/>
      <c r="J12" s="157"/>
      <c r="K12" s="157"/>
      <c r="L12" s="157"/>
      <c r="M12" s="157"/>
      <c r="N12" s="157"/>
      <c r="O12" s="157"/>
      <c r="P12" s="157"/>
      <c r="Q12" s="157"/>
      <c r="R12" s="157"/>
      <c r="S12" s="157"/>
    </row>
    <row r="13" spans="1:19">
      <c r="A13" s="159">
        <v>11</v>
      </c>
      <c r="B13" s="160" t="str">
        <f>[1]DSNV!B12</f>
        <v>Hồ Thị Chúc Giang</v>
      </c>
      <c r="C13" s="160" t="str">
        <f>[1]DSNV!C12</f>
        <v>GIH01</v>
      </c>
      <c r="D13" s="160" t="str">
        <f>[1]DSNV!D12</f>
        <v>Điều dưỡng chăm sóc</v>
      </c>
      <c r="E13" s="160" t="str">
        <f>[1]DSNV!E12</f>
        <v>Hồ Thị Chúc</v>
      </c>
      <c r="F13" s="160" t="str">
        <f>[1]DSNV!F12</f>
        <v>Giang</v>
      </c>
      <c r="G13" s="157"/>
      <c r="H13" s="157"/>
      <c r="I13" s="157"/>
      <c r="J13" s="157"/>
      <c r="K13" s="157"/>
      <c r="L13" s="157"/>
      <c r="M13" s="157"/>
      <c r="N13" s="157"/>
      <c r="O13" s="157"/>
      <c r="P13" s="157"/>
      <c r="Q13" s="157"/>
      <c r="R13" s="157"/>
      <c r="S13" s="157"/>
    </row>
    <row r="14" spans="1:19">
      <c r="A14" s="159">
        <v>12</v>
      </c>
      <c r="B14" s="160" t="str">
        <f>[1]DSNV!B13</f>
        <v>Phan Thị Cẩm Linh</v>
      </c>
      <c r="C14" s="160" t="str">
        <f>[1]DSNV!C13</f>
        <v>LIP02</v>
      </c>
      <c r="D14" s="160" t="str">
        <f>[1]DSNV!D13</f>
        <v>Điều dưỡng chăm sóc</v>
      </c>
      <c r="E14" s="160" t="str">
        <f>[1]DSNV!E13</f>
        <v>Phan Thị Cẩm</v>
      </c>
      <c r="F14" s="160" t="str">
        <f>[1]DSNV!F13</f>
        <v>Linh</v>
      </c>
      <c r="G14" s="157"/>
      <c r="H14" s="157"/>
      <c r="I14" s="157"/>
      <c r="J14" s="157"/>
      <c r="K14" s="157"/>
      <c r="L14" s="157"/>
      <c r="M14" s="157"/>
      <c r="N14" s="157"/>
      <c r="O14" s="157"/>
      <c r="P14" s="157"/>
      <c r="Q14" s="157"/>
      <c r="R14" s="157"/>
      <c r="S14" s="157"/>
    </row>
    <row r="15" spans="1:19">
      <c r="A15" s="159">
        <v>13</v>
      </c>
      <c r="B15" s="160" t="str">
        <f>[1]DSNV!B14</f>
        <v>Lương Thuỳ Loan</v>
      </c>
      <c r="C15" s="160" t="str">
        <f>[1]DSNV!C14</f>
        <v>LOL03</v>
      </c>
      <c r="D15" s="160" t="str">
        <f>[1]DSNV!D14</f>
        <v>Điều dưỡng chăm sóc</v>
      </c>
      <c r="E15" s="160" t="str">
        <f>[1]DSNV!E14</f>
        <v>Lương Thuỳ</v>
      </c>
      <c r="F15" s="160" t="str">
        <f>[1]DSNV!F14</f>
        <v>Loan</v>
      </c>
      <c r="G15" s="157"/>
      <c r="H15" s="157"/>
      <c r="I15" s="157"/>
      <c r="J15" s="157"/>
      <c r="K15" s="157"/>
      <c r="L15" s="157"/>
      <c r="M15" s="157"/>
      <c r="N15" s="157"/>
      <c r="O15" s="157"/>
      <c r="P15" s="157"/>
      <c r="Q15" s="157"/>
      <c r="R15" s="157"/>
      <c r="S15" s="157"/>
    </row>
    <row r="16" spans="1:19">
      <c r="A16" s="159">
        <v>14</v>
      </c>
      <c r="B16" s="160" t="str">
        <f>[1]DSNV!B15</f>
        <v>Lê Xuân Phương Mai</v>
      </c>
      <c r="C16" s="160" t="str">
        <f>[1]DSNV!C15</f>
        <v>MAL02</v>
      </c>
      <c r="D16" s="160" t="str">
        <f>[1]DSNV!D15</f>
        <v>Điều dưỡng chăm sóc</v>
      </c>
      <c r="E16" s="160" t="str">
        <f>[1]DSNV!E15</f>
        <v>Lê Xuân Phương</v>
      </c>
      <c r="F16" s="160" t="str">
        <f>[1]DSNV!F15</f>
        <v>Mai</v>
      </c>
      <c r="G16" s="157"/>
      <c r="H16" s="157"/>
      <c r="I16" s="157"/>
      <c r="J16" s="157"/>
      <c r="K16" s="157"/>
      <c r="L16" s="157"/>
      <c r="M16" s="157"/>
      <c r="N16" s="157"/>
      <c r="O16" s="157"/>
      <c r="P16" s="157"/>
      <c r="Q16" s="157"/>
      <c r="R16" s="157"/>
      <c r="S16" s="157"/>
    </row>
    <row r="17" spans="1:19">
      <c r="A17" s="159">
        <v>15</v>
      </c>
      <c r="B17" s="160" t="str">
        <f>[1]DSNV!B16</f>
        <v>Bùi Thị Mỹ Ngân</v>
      </c>
      <c r="C17" s="160" t="str">
        <f>[1]DSNV!C16</f>
        <v>NGB01</v>
      </c>
      <c r="D17" s="160" t="str">
        <f>[1]DSNV!D16</f>
        <v>Điều dưỡng chăm sóc</v>
      </c>
      <c r="E17" s="160" t="str">
        <f>[1]DSNV!E16</f>
        <v>Bùi Thị Mỹ</v>
      </c>
      <c r="F17" s="160" t="str">
        <f>[1]DSNV!F16</f>
        <v>Ngân</v>
      </c>
      <c r="G17" s="157"/>
      <c r="H17" s="157"/>
      <c r="I17" s="157"/>
      <c r="J17" s="157"/>
      <c r="K17" s="157"/>
      <c r="L17" s="157"/>
      <c r="M17" s="157"/>
      <c r="N17" s="157"/>
      <c r="O17" s="157"/>
      <c r="P17" s="157"/>
      <c r="Q17" s="157"/>
      <c r="R17" s="157"/>
      <c r="S17" s="157"/>
    </row>
    <row r="18" spans="1:19">
      <c r="A18" s="159">
        <v>16</v>
      </c>
      <c r="B18" s="160" t="str">
        <f>[1]DSNV!B17</f>
        <v>Lê Thị Minh Nguyệt</v>
      </c>
      <c r="C18" s="160" t="str">
        <f>[1]DSNV!C17</f>
        <v>NGL03</v>
      </c>
      <c r="D18" s="160" t="str">
        <f>[1]DSNV!D17</f>
        <v>Điều dưỡng chăm sóc</v>
      </c>
      <c r="E18" s="160" t="str">
        <f>[1]DSNV!E17</f>
        <v>Lê Thị Minh</v>
      </c>
      <c r="F18" s="160" t="str">
        <f>[1]DSNV!F17</f>
        <v>Nguyệt</v>
      </c>
      <c r="G18" s="157"/>
      <c r="H18" s="157"/>
      <c r="I18" s="157"/>
      <c r="J18" s="157"/>
      <c r="K18" s="157"/>
      <c r="L18" s="157"/>
      <c r="M18" s="157"/>
      <c r="N18" s="157"/>
      <c r="O18" s="157"/>
      <c r="P18" s="157"/>
      <c r="Q18" s="157"/>
      <c r="R18" s="157"/>
      <c r="S18" s="157"/>
    </row>
    <row r="19" spans="1:19">
      <c r="A19" s="159">
        <v>17</v>
      </c>
      <c r="B19" s="160" t="str">
        <f>[1]DSNV!B18</f>
        <v>Bạch Thuỵ Phương Oanh</v>
      </c>
      <c r="C19" s="160" t="str">
        <f>[1]DSNV!C18</f>
        <v>OAB02</v>
      </c>
      <c r="D19" s="160" t="str">
        <f>[1]DSNV!D18</f>
        <v>Điều dưỡng chăm sóc</v>
      </c>
      <c r="E19" s="160" t="str">
        <f>[1]DSNV!E18</f>
        <v>Bạch Thuỵ Phương</v>
      </c>
      <c r="F19" s="160" t="str">
        <f>[1]DSNV!F18</f>
        <v>Oanh</v>
      </c>
      <c r="G19" s="157"/>
      <c r="H19" s="157"/>
      <c r="I19" s="157"/>
      <c r="J19" s="157"/>
      <c r="K19" s="157"/>
      <c r="L19" s="157"/>
      <c r="M19" s="157"/>
      <c r="N19" s="157"/>
      <c r="O19" s="157"/>
      <c r="P19" s="157"/>
      <c r="Q19" s="157"/>
      <c r="R19" s="157"/>
      <c r="S19" s="157"/>
    </row>
    <row r="20" spans="1:19">
      <c r="A20" s="159">
        <v>18</v>
      </c>
      <c r="B20" s="160" t="str">
        <f>[1]DSNV!B19</f>
        <v>Huỳnh Thị Reo</v>
      </c>
      <c r="C20" s="160" t="str">
        <f>[1]DSNV!C19</f>
        <v>REH01</v>
      </c>
      <c r="D20" s="160" t="str">
        <f>[1]DSNV!D19</f>
        <v>Điều dưỡng chăm sóc</v>
      </c>
      <c r="E20" s="160" t="str">
        <f>[1]DSNV!E19</f>
        <v>Huỳnh Thị</v>
      </c>
      <c r="F20" s="160" t="str">
        <f>[1]DSNV!F19</f>
        <v>Reo</v>
      </c>
      <c r="G20" s="157"/>
      <c r="H20" s="157"/>
      <c r="I20" s="157"/>
      <c r="J20" s="157"/>
      <c r="K20" s="157"/>
      <c r="L20" s="157"/>
      <c r="M20" s="157"/>
      <c r="N20" s="157"/>
      <c r="O20" s="157"/>
      <c r="P20" s="157"/>
      <c r="Q20" s="157"/>
      <c r="R20" s="157"/>
      <c r="S20" s="157"/>
    </row>
    <row r="21" spans="1:19">
      <c r="A21" s="159">
        <v>19</v>
      </c>
      <c r="B21" s="160" t="str">
        <f>[1]DSNV!B20</f>
        <v>Nguyễn Thị Thanh Trúc</v>
      </c>
      <c r="C21" s="160" t="str">
        <f>[1]DSNV!C20</f>
        <v>TRN01</v>
      </c>
      <c r="D21" s="160" t="str">
        <f>[1]DSNV!D20</f>
        <v>Điều dưỡng chăm sóc</v>
      </c>
      <c r="E21" s="160" t="str">
        <f>[1]DSNV!E20</f>
        <v>Nguyễn Thị Thanh</v>
      </c>
      <c r="F21" s="160" t="str">
        <f>[1]DSNV!F20</f>
        <v>Trúc</v>
      </c>
      <c r="G21" s="157"/>
      <c r="H21" s="157"/>
      <c r="I21" s="157"/>
      <c r="J21" s="157"/>
      <c r="K21" s="157"/>
      <c r="L21" s="157"/>
      <c r="M21" s="157"/>
      <c r="N21" s="157"/>
      <c r="O21" s="157"/>
      <c r="P21" s="157"/>
      <c r="Q21" s="157"/>
      <c r="R21" s="157"/>
      <c r="S21" s="157"/>
    </row>
    <row r="22" spans="1:19">
      <c r="A22" s="159">
        <v>20</v>
      </c>
      <c r="B22" s="160" t="str">
        <f>[1]DSNV!B21</f>
        <v>Nguyễn Thị Kim Xuân</v>
      </c>
      <c r="C22" s="160" t="str">
        <f>[1]DSNV!C21</f>
        <v>XUN01</v>
      </c>
      <c r="D22" s="160" t="str">
        <f>[1]DSNV!D21</f>
        <v>Điều dưỡng chăm sóc</v>
      </c>
      <c r="E22" s="160" t="str">
        <f>[1]DSNV!E21</f>
        <v>Nguyễn Thị Kim</v>
      </c>
      <c r="F22" s="160" t="str">
        <f>[1]DSNV!F21</f>
        <v>Xuân</v>
      </c>
      <c r="G22" s="157"/>
      <c r="H22" s="157"/>
      <c r="I22" s="157"/>
      <c r="J22" s="157"/>
      <c r="K22" s="157"/>
      <c r="L22" s="157"/>
      <c r="M22" s="157"/>
      <c r="N22" s="157"/>
      <c r="O22" s="157"/>
      <c r="P22" s="157"/>
      <c r="Q22" s="157"/>
      <c r="R22" s="157"/>
      <c r="S22" s="157"/>
    </row>
    <row r="23" spans="1:19">
      <c r="A23" s="159">
        <v>21</v>
      </c>
      <c r="B23" s="160" t="str">
        <f>[1]DSNV!B22</f>
        <v>Lê Thị Kim Yến</v>
      </c>
      <c r="C23" s="160" t="str">
        <f>[1]DSNV!C22</f>
        <v>YEL01</v>
      </c>
      <c r="D23" s="160" t="str">
        <f>[1]DSNV!D22</f>
        <v>Điều dưỡng chăm sóc</v>
      </c>
      <c r="E23" s="160" t="str">
        <f>[1]DSNV!E22</f>
        <v>Lê Thị Kim</v>
      </c>
      <c r="F23" s="160" t="str">
        <f>[1]DSNV!F22</f>
        <v>Yến</v>
      </c>
      <c r="G23" s="157"/>
      <c r="H23" s="157"/>
      <c r="I23" s="157"/>
      <c r="J23" s="157"/>
      <c r="K23" s="157"/>
      <c r="L23" s="157"/>
      <c r="M23" s="157"/>
      <c r="N23" s="157"/>
      <c r="O23" s="157"/>
      <c r="P23" s="157"/>
      <c r="Q23" s="157"/>
      <c r="R23" s="157"/>
      <c r="S23" s="157"/>
    </row>
    <row r="24" spans="1:19">
      <c r="A24" s="159">
        <v>22</v>
      </c>
      <c r="B24" s="160" t="str">
        <f>[1]DSNV!B23</f>
        <v>Nguyễn Thị Thùy Dương</v>
      </c>
      <c r="C24" s="160" t="str">
        <f>[1]DSNV!C23</f>
        <v>DUN12</v>
      </c>
      <c r="D24" s="160" t="str">
        <f>[1]DSNV!D23</f>
        <v>Thư ký y khoa</v>
      </c>
      <c r="E24" s="160" t="str">
        <f>[1]DSNV!E23</f>
        <v>Nguyễn Thị Thùy</v>
      </c>
      <c r="F24" s="160" t="str">
        <f>[1]DSNV!F23</f>
        <v>Dương</v>
      </c>
      <c r="G24" s="157"/>
      <c r="H24" s="157"/>
      <c r="I24" s="157"/>
      <c r="J24" s="157"/>
      <c r="K24" s="157"/>
      <c r="L24" s="157"/>
      <c r="M24" s="157"/>
      <c r="N24" s="157"/>
      <c r="O24" s="157"/>
      <c r="P24" s="157"/>
      <c r="Q24" s="157"/>
      <c r="R24" s="157"/>
      <c r="S24" s="157"/>
    </row>
    <row r="25" spans="1:19">
      <c r="A25" s="159">
        <v>23</v>
      </c>
      <c r="B25" s="160" t="str">
        <f>[1]DSNV!B24</f>
        <v>Phạm Thị Mai Hoa</v>
      </c>
      <c r="C25" s="160" t="str">
        <f>[1]DSNV!C24</f>
        <v>HOP05</v>
      </c>
      <c r="D25" s="160" t="str">
        <f>[1]DSNV!D24</f>
        <v>Thư ký y khoa</v>
      </c>
      <c r="E25" s="160" t="str">
        <f>[1]DSNV!E24</f>
        <v>Phạm Thị Mai</v>
      </c>
      <c r="F25" s="160" t="str">
        <f>[1]DSNV!F24</f>
        <v>Hoa</v>
      </c>
      <c r="G25" s="157"/>
      <c r="H25" s="157"/>
      <c r="I25" s="157"/>
      <c r="J25" s="157"/>
      <c r="K25" s="157"/>
      <c r="L25" s="157"/>
      <c r="M25" s="157"/>
      <c r="N25" s="157"/>
      <c r="O25" s="157"/>
      <c r="P25" s="157"/>
      <c r="Q25" s="157"/>
      <c r="R25" s="157"/>
      <c r="S25" s="157"/>
    </row>
    <row r="26" spans="1:19">
      <c r="A26" s="159">
        <v>24</v>
      </c>
      <c r="B26" s="160" t="str">
        <f>[1]DSNV!B25</f>
        <v>Nguyễn Huỳnh Ngọc Huyền</v>
      </c>
      <c r="C26" s="160" t="str">
        <f>[1]DSNV!C25</f>
        <v>HUN07</v>
      </c>
      <c r="D26" s="160" t="str">
        <f>[1]DSNV!D25</f>
        <v>Thư ký y khoa</v>
      </c>
      <c r="E26" s="160" t="str">
        <f>[1]DSNV!E25</f>
        <v>Nguyễn Huỳnh Ngọc</v>
      </c>
      <c r="F26" s="160" t="str">
        <f>[1]DSNV!F25</f>
        <v>Huyền</v>
      </c>
      <c r="G26" s="157"/>
      <c r="H26" s="157"/>
      <c r="I26" s="157"/>
      <c r="J26" s="157"/>
      <c r="K26" s="157"/>
      <c r="L26" s="157"/>
      <c r="M26" s="157"/>
      <c r="N26" s="157"/>
      <c r="O26" s="157"/>
      <c r="P26" s="157"/>
      <c r="Q26" s="157"/>
      <c r="R26" s="157"/>
      <c r="S26" s="157"/>
    </row>
    <row r="27" spans="1:19">
      <c r="A27" s="159">
        <v>25</v>
      </c>
      <c r="B27" s="160" t="str">
        <f>[1]DSNV!B26</f>
        <v>Phan Sông Hương</v>
      </c>
      <c r="C27" s="160" t="str">
        <f>[1]DSNV!C26</f>
        <v>HUP09</v>
      </c>
      <c r="D27" s="160" t="str">
        <f>[1]DSNV!D26</f>
        <v>Thư ký y khoa</v>
      </c>
      <c r="E27" s="160" t="str">
        <f>[1]DSNV!E26</f>
        <v>Phan Sông</v>
      </c>
      <c r="F27" s="160" t="str">
        <f>[1]DSNV!F26</f>
        <v>Hương</v>
      </c>
      <c r="G27" s="157"/>
      <c r="H27" s="157"/>
      <c r="I27" s="157"/>
      <c r="J27" s="157"/>
      <c r="K27" s="157"/>
      <c r="L27" s="157"/>
      <c r="M27" s="157"/>
      <c r="N27" s="157"/>
      <c r="O27" s="157"/>
      <c r="P27" s="157"/>
      <c r="Q27" s="157"/>
      <c r="R27" s="157"/>
      <c r="S27" s="157"/>
    </row>
    <row r="28" spans="1:19">
      <c r="A28" s="159">
        <v>26</v>
      </c>
      <c r="B28" s="160" t="str">
        <f>[1]DSNV!B27</f>
        <v>Huỳnh Thị Bảo Loan</v>
      </c>
      <c r="C28" s="160" t="str">
        <f>[1]DSNV!C27</f>
        <v>LOH03</v>
      </c>
      <c r="D28" s="160" t="str">
        <f>[1]DSNV!D27</f>
        <v>Thư ký y khoa</v>
      </c>
      <c r="E28" s="160" t="str">
        <f>[1]DSNV!E27</f>
        <v>Huỳnh Thị Bảo</v>
      </c>
      <c r="F28" s="160" t="str">
        <f>[1]DSNV!F27</f>
        <v>Loan</v>
      </c>
      <c r="G28" s="157"/>
      <c r="H28" s="157"/>
      <c r="I28" s="157"/>
      <c r="J28" s="157"/>
      <c r="K28" s="157"/>
      <c r="L28" s="157"/>
      <c r="M28" s="157"/>
      <c r="N28" s="157"/>
      <c r="O28" s="157"/>
      <c r="P28" s="157"/>
      <c r="Q28" s="157"/>
      <c r="R28" s="157"/>
      <c r="S28" s="157"/>
    </row>
    <row r="29" spans="1:19">
      <c r="A29" s="159">
        <v>27</v>
      </c>
      <c r="B29" s="160" t="str">
        <f>[1]DSNV!B28</f>
        <v>Trương Thị Thanh Loan</v>
      </c>
      <c r="C29" s="160" t="str">
        <f>[1]DSNV!C28</f>
        <v>LOT03</v>
      </c>
      <c r="D29" s="160" t="str">
        <f>[1]DSNV!D28</f>
        <v>Thư ký y khoa</v>
      </c>
      <c r="E29" s="160" t="str">
        <f>[1]DSNV!E28</f>
        <v>Trương Thị Thanh</v>
      </c>
      <c r="F29" s="160" t="str">
        <f>[1]DSNV!F28</f>
        <v>Loan</v>
      </c>
      <c r="G29" s="157"/>
      <c r="H29" s="157"/>
      <c r="I29" s="157"/>
      <c r="J29" s="157"/>
      <c r="K29" s="157"/>
      <c r="L29" s="157"/>
      <c r="M29" s="157"/>
      <c r="N29" s="157"/>
      <c r="O29" s="157"/>
      <c r="P29" s="157"/>
      <c r="Q29" s="157"/>
      <c r="R29" s="157"/>
      <c r="S29" s="157"/>
    </row>
    <row r="30" spans="1:19">
      <c r="A30" s="159">
        <v>28</v>
      </c>
      <c r="B30" s="160" t="str">
        <f>[1]DSNV!B29</f>
        <v>Tạ Minh Lý</v>
      </c>
      <c r="C30" s="160" t="str">
        <f>[1]DSNV!C29</f>
        <v>LYT02</v>
      </c>
      <c r="D30" s="160" t="str">
        <f>[1]DSNV!D29</f>
        <v>Thư ký y khoa</v>
      </c>
      <c r="E30" s="160" t="str">
        <f>[1]DSNV!E29</f>
        <v>Tạ Minh</v>
      </c>
      <c r="F30" s="160" t="str">
        <f>[1]DSNV!F29</f>
        <v>Lý</v>
      </c>
      <c r="G30" s="157"/>
      <c r="H30" s="157"/>
      <c r="I30" s="157"/>
      <c r="J30" s="157"/>
      <c r="K30" s="157"/>
      <c r="L30" s="157"/>
      <c r="M30" s="157"/>
      <c r="N30" s="157"/>
      <c r="O30" s="157"/>
      <c r="P30" s="157"/>
      <c r="Q30" s="157"/>
      <c r="R30" s="157"/>
      <c r="S30" s="157"/>
    </row>
    <row r="31" spans="1:19">
      <c r="A31" s="159">
        <v>29</v>
      </c>
      <c r="B31" s="160" t="str">
        <f>[1]DSNV!B30</f>
        <v>Diệp Xuân Mai</v>
      </c>
      <c r="C31" s="160" t="str">
        <f>[1]DSNV!C30</f>
        <v>MAD02</v>
      </c>
      <c r="D31" s="160" t="str">
        <f>[1]DSNV!D30</f>
        <v>Thư ký y khoa</v>
      </c>
      <c r="E31" s="160" t="str">
        <f>[1]DSNV!E30</f>
        <v>Diệp Xuân</v>
      </c>
      <c r="F31" s="160" t="str">
        <f>[1]DSNV!F30</f>
        <v>Mai</v>
      </c>
      <c r="G31" s="157"/>
      <c r="H31" s="157"/>
      <c r="I31" s="157"/>
      <c r="J31" s="157"/>
      <c r="K31" s="157"/>
      <c r="L31" s="157"/>
      <c r="M31" s="157"/>
      <c r="N31" s="157"/>
      <c r="O31" s="157"/>
      <c r="P31" s="157"/>
      <c r="Q31" s="157"/>
      <c r="R31" s="157"/>
      <c r="S31" s="157"/>
    </row>
    <row r="32" spans="1:19">
      <c r="A32" s="159">
        <v>30</v>
      </c>
      <c r="B32" s="160" t="str">
        <f>[1]DSNV!B31</f>
        <v>Trương Thị Ban My</v>
      </c>
      <c r="C32" s="160" t="str">
        <f>[1]DSNV!C31</f>
        <v>MYT03</v>
      </c>
      <c r="D32" s="160" t="str">
        <f>[1]DSNV!D31</f>
        <v>Thư ký y khoa</v>
      </c>
      <c r="E32" s="160" t="str">
        <f>[1]DSNV!E31</f>
        <v>Trương Thị Ban</v>
      </c>
      <c r="F32" s="160" t="str">
        <f>[1]DSNV!F31</f>
        <v>My</v>
      </c>
      <c r="G32" s="157"/>
      <c r="H32" s="157"/>
      <c r="I32" s="157"/>
      <c r="J32" s="157"/>
      <c r="K32" s="157"/>
      <c r="L32" s="157"/>
      <c r="M32" s="157"/>
      <c r="N32" s="157"/>
      <c r="O32" s="157"/>
      <c r="P32" s="157"/>
      <c r="Q32" s="157"/>
      <c r="R32" s="157"/>
      <c r="S32" s="157"/>
    </row>
    <row r="33" spans="1:19">
      <c r="A33" s="159">
        <v>31</v>
      </c>
      <c r="B33" s="160" t="str">
        <f>[1]DSNV!B32</f>
        <v>Huỳnh Bảo Ngọc</v>
      </c>
      <c r="C33" s="160" t="str">
        <f>[1]DSNV!C32</f>
        <v>NGH01</v>
      </c>
      <c r="D33" s="160" t="str">
        <f>[1]DSNV!D32</f>
        <v>Thư ký y khoa</v>
      </c>
      <c r="E33" s="160" t="str">
        <f>[1]DSNV!E32</f>
        <v>Huỳnh Bảo</v>
      </c>
      <c r="F33" s="160" t="str">
        <f>[1]DSNV!F32</f>
        <v>Ngọc</v>
      </c>
      <c r="G33" s="157"/>
      <c r="H33" s="157"/>
      <c r="I33" s="157"/>
      <c r="J33" s="157"/>
      <c r="K33" s="157"/>
      <c r="L33" s="157"/>
      <c r="M33" s="157"/>
      <c r="N33" s="157"/>
      <c r="O33" s="157"/>
      <c r="P33" s="157"/>
      <c r="Q33" s="157"/>
      <c r="R33" s="157"/>
      <c r="S33" s="157"/>
    </row>
    <row r="34" spans="1:19">
      <c r="A34" s="159">
        <v>32</v>
      </c>
      <c r="B34" s="160" t="str">
        <f>[1]DSNV!B33</f>
        <v>Phạm Nguyễn Trần Tuyết Ngọc</v>
      </c>
      <c r="C34" s="160" t="str">
        <f>[1]DSNV!C33</f>
        <v>NGP15</v>
      </c>
      <c r="D34" s="160" t="str">
        <f>[1]DSNV!D33</f>
        <v>Thư ký y khoa</v>
      </c>
      <c r="E34" s="160" t="str">
        <f>[1]DSNV!E33</f>
        <v>Phạm Nguyễn Trần Tuyết</v>
      </c>
      <c r="F34" s="160" t="str">
        <f>[1]DSNV!F33</f>
        <v>Ngọc</v>
      </c>
      <c r="G34" s="157"/>
      <c r="H34" s="157"/>
      <c r="I34" s="157"/>
      <c r="J34" s="157"/>
      <c r="K34" s="157"/>
      <c r="L34" s="157"/>
      <c r="M34" s="157"/>
      <c r="N34" s="157"/>
      <c r="O34" s="157"/>
      <c r="P34" s="157"/>
      <c r="Q34" s="157"/>
      <c r="R34" s="157"/>
      <c r="S34" s="157"/>
    </row>
    <row r="35" spans="1:19">
      <c r="A35" s="159">
        <v>33</v>
      </c>
      <c r="B35" s="160" t="str">
        <f>[1]DSNV!B34</f>
        <v>Trần Đình Nguyên</v>
      </c>
      <c r="C35" s="160" t="str">
        <f>[1]DSNV!C34</f>
        <v>NGT20</v>
      </c>
      <c r="D35" s="160" t="str">
        <f>[1]DSNV!D34</f>
        <v>Thư ký y khoa</v>
      </c>
      <c r="E35" s="160" t="str">
        <f>[1]DSNV!E34</f>
        <v>Trần Đình</v>
      </c>
      <c r="F35" s="160" t="str">
        <f>[1]DSNV!F34</f>
        <v>Nguyên</v>
      </c>
      <c r="G35" s="157"/>
      <c r="H35" s="157"/>
      <c r="I35" s="157"/>
      <c r="J35" s="157"/>
      <c r="K35" s="157"/>
      <c r="L35" s="157"/>
      <c r="M35" s="157"/>
      <c r="N35" s="157"/>
      <c r="O35" s="157"/>
      <c r="P35" s="157"/>
      <c r="Q35" s="157"/>
      <c r="R35" s="157"/>
      <c r="S35" s="157"/>
    </row>
    <row r="36" spans="1:19">
      <c r="A36" s="159">
        <v>34</v>
      </c>
      <c r="B36" s="160" t="str">
        <f>[1]DSNV!B35</f>
        <v>Nguyễn Thị Thảo Nguyên</v>
      </c>
      <c r="C36" s="160" t="str">
        <f>[1]DSNV!C35</f>
        <v>NGN28</v>
      </c>
      <c r="D36" s="160" t="str">
        <f>[1]DSNV!D35</f>
        <v>Thư ký y khoa</v>
      </c>
      <c r="E36" s="160" t="str">
        <f>[1]DSNV!E35</f>
        <v>Nguyễn Thị Thảo</v>
      </c>
      <c r="F36" s="160" t="str">
        <f>[1]DSNV!F35</f>
        <v>Nguyên</v>
      </c>
      <c r="G36" s="157"/>
      <c r="H36" s="157"/>
      <c r="I36" s="157"/>
      <c r="J36" s="157"/>
      <c r="K36" s="157"/>
      <c r="L36" s="157"/>
      <c r="M36" s="157"/>
      <c r="N36" s="157"/>
      <c r="O36" s="157"/>
      <c r="P36" s="157"/>
      <c r="Q36" s="157"/>
      <c r="R36" s="157"/>
      <c r="S36" s="157"/>
    </row>
    <row r="37" spans="1:19">
      <c r="A37" s="159">
        <v>35</v>
      </c>
      <c r="B37" s="160" t="str">
        <f>[1]DSNV!B36</f>
        <v>Trần Minh Tâm</v>
      </c>
      <c r="C37" s="160" t="str">
        <f>[1]DSNV!C36</f>
        <v>TAT05</v>
      </c>
      <c r="D37" s="160" t="str">
        <f>[1]DSNV!D36</f>
        <v>Thư ký y khoa</v>
      </c>
      <c r="E37" s="160" t="str">
        <f>[1]DSNV!E36</f>
        <v>Trần Minh</v>
      </c>
      <c r="F37" s="160" t="str">
        <f>[1]DSNV!F36</f>
        <v>Tâm</v>
      </c>
      <c r="G37" s="157"/>
      <c r="H37" s="157"/>
      <c r="I37" s="157"/>
      <c r="J37" s="157"/>
      <c r="K37" s="157"/>
      <c r="L37" s="157"/>
      <c r="M37" s="157"/>
      <c r="N37" s="157"/>
      <c r="O37" s="157"/>
      <c r="P37" s="157"/>
      <c r="Q37" s="157"/>
      <c r="R37" s="157"/>
      <c r="S37" s="157"/>
    </row>
    <row r="38" spans="1:19">
      <c r="A38" s="159">
        <v>36</v>
      </c>
      <c r="B38" s="160" t="str">
        <f>[1]DSNV!B37</f>
        <v>Phó Đức Hồng Tâm</v>
      </c>
      <c r="C38" s="160" t="str">
        <f>[1]DSNV!C37</f>
        <v>TAP05</v>
      </c>
      <c r="D38" s="160" t="str">
        <f>[1]DSNV!D37</f>
        <v>Thư ký y khoa</v>
      </c>
      <c r="E38" s="160" t="str">
        <f>[1]DSNV!E37</f>
        <v>Phó Đức Hồng</v>
      </c>
      <c r="F38" s="160" t="str">
        <f>[1]DSNV!F37</f>
        <v>Tâm</v>
      </c>
      <c r="G38" s="157"/>
      <c r="H38" s="157"/>
      <c r="I38" s="157"/>
      <c r="J38" s="157"/>
      <c r="K38" s="157"/>
      <c r="L38" s="157"/>
      <c r="M38" s="157"/>
      <c r="N38" s="157"/>
      <c r="O38" s="157"/>
      <c r="P38" s="157"/>
      <c r="Q38" s="157"/>
      <c r="R38" s="157"/>
      <c r="S38" s="157"/>
    </row>
    <row r="39" spans="1:19">
      <c r="A39" s="159">
        <v>37</v>
      </c>
      <c r="B39" s="160" t="str">
        <f>[1]DSNV!B38</f>
        <v>Phạm Thị Cẩm Tiên</v>
      </c>
      <c r="C39" s="160" t="str">
        <f>[1]DSNV!C38</f>
        <v>TIP06</v>
      </c>
      <c r="D39" s="160" t="str">
        <f>[1]DSNV!D38</f>
        <v>Thư ký y khoa</v>
      </c>
      <c r="E39" s="160" t="str">
        <f>[1]DSNV!E38</f>
        <v>Phạm Thị Cẩm</v>
      </c>
      <c r="F39" s="160" t="str">
        <f>[1]DSNV!F38</f>
        <v>Tiên</v>
      </c>
      <c r="G39" s="157"/>
      <c r="H39" s="157"/>
      <c r="I39" s="157"/>
      <c r="J39" s="157"/>
      <c r="K39" s="157"/>
      <c r="L39" s="157"/>
      <c r="M39" s="157"/>
      <c r="N39" s="157"/>
      <c r="O39" s="157"/>
      <c r="P39" s="157"/>
      <c r="Q39" s="157"/>
      <c r="R39" s="157"/>
      <c r="S39" s="157"/>
    </row>
    <row r="40" spans="1:19">
      <c r="A40" s="159">
        <v>38</v>
      </c>
      <c r="B40" s="160" t="str">
        <f>[1]DSNV!B39</f>
        <v>Võ Hồng Thuỷ Tiên</v>
      </c>
      <c r="C40" s="160" t="str">
        <f>[1]DSNV!C39</f>
        <v>TIV01</v>
      </c>
      <c r="D40" s="160" t="str">
        <f>[1]DSNV!D39</f>
        <v>Thư ký y khoa</v>
      </c>
      <c r="E40" s="160" t="str">
        <f>[1]DSNV!E39</f>
        <v>Võ Hồng Thuỷ</v>
      </c>
      <c r="F40" s="160" t="str">
        <f>[1]DSNV!F39</f>
        <v>Tiên</v>
      </c>
      <c r="G40" s="157"/>
      <c r="H40" s="157"/>
      <c r="I40" s="157"/>
      <c r="J40" s="157"/>
      <c r="K40" s="157"/>
      <c r="L40" s="157"/>
      <c r="M40" s="157"/>
      <c r="N40" s="157"/>
      <c r="O40" s="157"/>
      <c r="P40" s="157"/>
      <c r="Q40" s="157"/>
      <c r="R40" s="157"/>
      <c r="S40" s="157"/>
    </row>
    <row r="41" spans="1:19">
      <c r="A41" s="159">
        <v>39</v>
      </c>
      <c r="B41" s="160" t="str">
        <f>[1]DSNV!B40</f>
        <v>Trịnh Khả Tú</v>
      </c>
      <c r="C41" s="160" t="str">
        <f>[1]DSNV!C40</f>
        <v>TUT14</v>
      </c>
      <c r="D41" s="160" t="str">
        <f>[1]DSNV!D40</f>
        <v>Thư ký y khoa</v>
      </c>
      <c r="E41" s="160" t="str">
        <f>[1]DSNV!E40</f>
        <v>Trịnh Khả</v>
      </c>
      <c r="F41" s="160" t="str">
        <f>[1]DSNV!F40</f>
        <v>Tú</v>
      </c>
      <c r="G41" s="157"/>
      <c r="H41" s="157"/>
      <c r="I41" s="157"/>
      <c r="J41" s="157"/>
      <c r="K41" s="157"/>
      <c r="L41" s="157"/>
      <c r="M41" s="157"/>
      <c r="N41" s="157"/>
      <c r="O41" s="157"/>
      <c r="P41" s="157"/>
      <c r="Q41" s="157"/>
      <c r="R41" s="157"/>
      <c r="S41" s="157"/>
    </row>
    <row r="42" spans="1:19">
      <c r="A42" s="159">
        <v>40</v>
      </c>
      <c r="B42" s="160" t="str">
        <f>[1]DSNV!B41</f>
        <v>Huỳnh Châu Phương Thảo</v>
      </c>
      <c r="C42" s="160" t="str">
        <f>[1]DSNV!C41</f>
        <v>THH24</v>
      </c>
      <c r="D42" s="160" t="str">
        <f>[1]DSNV!D41</f>
        <v>Thư ký y khoa</v>
      </c>
      <c r="E42" s="160" t="str">
        <f>[1]DSNV!E41</f>
        <v>Huỳnh Châu Phương</v>
      </c>
      <c r="F42" s="160" t="str">
        <f>[1]DSNV!F41</f>
        <v>Thảo</v>
      </c>
      <c r="G42" s="157"/>
      <c r="H42" s="157"/>
      <c r="I42" s="157"/>
      <c r="J42" s="157"/>
      <c r="K42" s="157"/>
      <c r="L42" s="157"/>
      <c r="M42" s="157"/>
      <c r="N42" s="157"/>
      <c r="O42" s="157"/>
      <c r="P42" s="157"/>
      <c r="Q42" s="157"/>
      <c r="R42" s="157"/>
      <c r="S42" s="157"/>
    </row>
    <row r="43" spans="1:19">
      <c r="A43" s="159">
        <v>41</v>
      </c>
      <c r="B43" s="160" t="str">
        <f>[1]DSNV!B42</f>
        <v>Nguyễn Văn Thuận</v>
      </c>
      <c r="C43" s="160" t="str">
        <f>[1]DSNV!C42</f>
        <v>THN99</v>
      </c>
      <c r="D43" s="160" t="str">
        <f>[1]DSNV!D42</f>
        <v>Thư ký y khoa</v>
      </c>
      <c r="E43" s="160" t="str">
        <f>[1]DSNV!E42</f>
        <v>Nguyễn Văn</v>
      </c>
      <c r="F43" s="160" t="str">
        <f>[1]DSNV!F42</f>
        <v>Thuận</v>
      </c>
      <c r="G43" s="157"/>
      <c r="H43" s="157"/>
      <c r="I43" s="157"/>
      <c r="J43" s="157"/>
      <c r="K43" s="157"/>
      <c r="L43" s="157"/>
      <c r="M43" s="157"/>
      <c r="N43" s="157"/>
      <c r="O43" s="157"/>
      <c r="P43" s="157"/>
      <c r="Q43" s="157"/>
      <c r="R43" s="157"/>
      <c r="S43" s="157"/>
    </row>
    <row r="44" spans="1:19">
      <c r="A44" s="159">
        <v>42</v>
      </c>
      <c r="B44" s="160" t="str">
        <f>[1]DSNV!B43</f>
        <v>Lê Thị Băng Trinh</v>
      </c>
      <c r="C44" s="160" t="str">
        <f>[1]DSNV!C43</f>
        <v>TRL02</v>
      </c>
      <c r="D44" s="160" t="str">
        <f>[1]DSNV!D43</f>
        <v>Thư ký y khoa</v>
      </c>
      <c r="E44" s="160" t="str">
        <f>[1]DSNV!E43</f>
        <v>Lê Thị Băng</v>
      </c>
      <c r="F44" s="160" t="str">
        <f>[1]DSNV!F43</f>
        <v>Trinh</v>
      </c>
      <c r="G44" s="157"/>
      <c r="H44" s="157"/>
      <c r="I44" s="157"/>
      <c r="J44" s="157"/>
      <c r="K44" s="157"/>
      <c r="L44" s="157"/>
      <c r="M44" s="157"/>
      <c r="N44" s="157"/>
      <c r="O44" s="157"/>
      <c r="P44" s="157"/>
      <c r="Q44" s="157"/>
      <c r="R44" s="157"/>
      <c r="S44" s="157"/>
    </row>
    <row r="45" spans="1:19">
      <c r="A45" s="159">
        <v>43</v>
      </c>
      <c r="B45" s="160" t="str">
        <f>[1]DSNV!B44</f>
        <v>Lê Thị Bảo Vân</v>
      </c>
      <c r="C45" s="160" t="str">
        <f>[1]DSNV!C44</f>
        <v>VAL06</v>
      </c>
      <c r="D45" s="160" t="str">
        <f>[1]DSNV!D44</f>
        <v>Thư ký y khoa</v>
      </c>
      <c r="E45" s="160" t="str">
        <f>[1]DSNV!E44</f>
        <v>Lê Thị Bảo</v>
      </c>
      <c r="F45" s="160" t="str">
        <f>[1]DSNV!F44</f>
        <v>Vân</v>
      </c>
      <c r="G45" s="157"/>
      <c r="H45" s="157"/>
      <c r="I45" s="157"/>
      <c r="J45" s="157"/>
      <c r="K45" s="157"/>
      <c r="L45" s="157"/>
      <c r="M45" s="157"/>
      <c r="N45" s="157"/>
      <c r="O45" s="157"/>
      <c r="P45" s="157"/>
      <c r="Q45" s="157"/>
      <c r="R45" s="157"/>
      <c r="S45" s="157"/>
    </row>
    <row r="46" spans="1:19">
      <c r="A46" s="159">
        <v>44</v>
      </c>
      <c r="B46" s="160" t="str">
        <f>[1]DSNV!B45</f>
        <v>Nguyễn Trần Nhân Hậu</v>
      </c>
      <c r="C46" s="160" t="str">
        <f>[1]DSNV!C45</f>
        <v>HAN12</v>
      </c>
      <c r="D46" s="160" t="str">
        <f>[1]DSNV!D45</f>
        <v>Nhân viên hướng dẫn</v>
      </c>
      <c r="E46" s="160" t="str">
        <f>[1]DSNV!E45</f>
        <v>Nguyễn Trần Nhân</v>
      </c>
      <c r="F46" s="160" t="str">
        <f>[1]DSNV!F45</f>
        <v>Hậu</v>
      </c>
      <c r="G46" s="157"/>
      <c r="H46" s="157"/>
      <c r="I46" s="157"/>
      <c r="J46" s="157"/>
      <c r="K46" s="157"/>
      <c r="L46" s="157"/>
      <c r="M46" s="157"/>
      <c r="N46" s="157"/>
      <c r="O46" s="157"/>
      <c r="P46" s="157"/>
      <c r="Q46" s="157"/>
      <c r="R46" s="157"/>
      <c r="S46" s="157"/>
    </row>
    <row r="47" spans="1:19">
      <c r="A47" s="159">
        <v>45</v>
      </c>
      <c r="B47" s="160" t="str">
        <f>[1]DSNV!B46</f>
        <v>Võ Thị Ngọc Phượng</v>
      </c>
      <c r="C47" s="160" t="str">
        <f>[1]DSNV!C46</f>
        <v>PHV01</v>
      </c>
      <c r="D47" s="160" t="str">
        <f>[1]DSNV!D46</f>
        <v>Nhân viên hướng dẫn</v>
      </c>
      <c r="E47" s="160" t="str">
        <f>[1]DSNV!E46</f>
        <v>Võ Thị Ngọc</v>
      </c>
      <c r="F47" s="160" t="str">
        <f>[1]DSNV!F46</f>
        <v>Phượng</v>
      </c>
      <c r="G47" s="157"/>
      <c r="H47" s="157"/>
      <c r="I47" s="157"/>
      <c r="J47" s="157"/>
      <c r="K47" s="157"/>
      <c r="L47" s="157"/>
      <c r="M47" s="157"/>
      <c r="N47" s="157"/>
      <c r="O47" s="157"/>
      <c r="P47" s="157"/>
      <c r="Q47" s="157"/>
      <c r="R47" s="157"/>
      <c r="S47" s="157"/>
    </row>
    <row r="48" spans="1:19">
      <c r="A48" s="159">
        <v>46</v>
      </c>
      <c r="B48" s="160" t="str">
        <f>[1]DSNV!B47</f>
        <v>Nguyễn Thị Phương Thảo</v>
      </c>
      <c r="C48" s="160" t="str">
        <f>[1]DSNV!C47</f>
        <v>THN07</v>
      </c>
      <c r="D48" s="160" t="str">
        <f>[1]DSNV!D47</f>
        <v>Nhân viên hướng dẫn</v>
      </c>
      <c r="E48" s="160" t="str">
        <f>[1]DSNV!E47</f>
        <v>Nguyễn Thị Phương</v>
      </c>
      <c r="F48" s="160" t="str">
        <f>[1]DSNV!F47</f>
        <v>Thảo</v>
      </c>
      <c r="G48" s="157"/>
      <c r="H48" s="157"/>
      <c r="I48" s="157"/>
      <c r="J48" s="157"/>
      <c r="K48" s="157"/>
      <c r="L48" s="157"/>
      <c r="M48" s="157"/>
      <c r="N48" s="157"/>
      <c r="O48" s="157"/>
      <c r="P48" s="157"/>
      <c r="Q48" s="157"/>
      <c r="R48" s="157"/>
      <c r="S48" s="157"/>
    </row>
    <row r="49" spans="1:19">
      <c r="A49" s="159">
        <v>47</v>
      </c>
      <c r="B49" s="160" t="str">
        <f>[1]DSNV!B48</f>
        <v>Lê Thụy Thùy Trang</v>
      </c>
      <c r="C49" s="160" t="str">
        <f>[1]DSNV!C48</f>
        <v>TRL03</v>
      </c>
      <c r="D49" s="160" t="str">
        <f>[1]DSNV!D48</f>
        <v>Hộ lý</v>
      </c>
      <c r="E49" s="160" t="str">
        <f>[1]DSNV!E48</f>
        <v>Lê Thụy Thùy</v>
      </c>
      <c r="F49" s="160" t="str">
        <f>[1]DSNV!F48</f>
        <v>Trang</v>
      </c>
      <c r="G49" s="157"/>
      <c r="H49" s="157"/>
      <c r="I49" s="157"/>
      <c r="J49" s="157"/>
      <c r="K49" s="157"/>
      <c r="L49" s="157"/>
      <c r="M49" s="157"/>
      <c r="N49" s="157"/>
      <c r="O49" s="157"/>
      <c r="P49" s="157"/>
      <c r="Q49" s="157"/>
      <c r="R49" s="157"/>
      <c r="S49" s="157"/>
    </row>
    <row r="50" spans="1:19">
      <c r="A50" s="159">
        <v>48</v>
      </c>
      <c r="B50" s="160" t="str">
        <f>[1]DSNV!B49</f>
        <v>Nguyễn Ngọc Diễm</v>
      </c>
      <c r="C50" s="160" t="str">
        <f>[1]DSNV!C49</f>
        <v>DIN11</v>
      </c>
      <c r="D50" s="160" t="str">
        <f>[1]DSNV!D49</f>
        <v>Hộ lý</v>
      </c>
      <c r="E50" s="160" t="str">
        <f>[1]DSNV!E49</f>
        <v>Nguyễn Ngọc</v>
      </c>
      <c r="F50" s="160" t="str">
        <f>[1]DSNV!F49</f>
        <v>Diễm</v>
      </c>
      <c r="G50" s="157"/>
      <c r="H50" s="157"/>
      <c r="I50" s="157"/>
      <c r="J50" s="157"/>
      <c r="K50" s="157"/>
      <c r="L50" s="157"/>
      <c r="M50" s="157"/>
      <c r="N50" s="157"/>
      <c r="O50" s="157"/>
      <c r="P50" s="157"/>
      <c r="Q50" s="157"/>
      <c r="R50" s="157"/>
      <c r="S50" s="157"/>
    </row>
    <row r="51" spans="1:19">
      <c r="A51" s="159">
        <v>49</v>
      </c>
      <c r="B51" s="160" t="str">
        <f>[1]DSNV!B50</f>
        <v>Võ Triệu Ngọc Thanh</v>
      </c>
      <c r="C51" s="160" t="str">
        <f>[1]DSNV!C50</f>
        <v>THV11</v>
      </c>
      <c r="D51" s="160" t="str">
        <f>[1]DSNV!D50</f>
        <v>Hộ lý</v>
      </c>
      <c r="E51" s="160" t="str">
        <f>[1]DSNV!E50</f>
        <v>Võ Triệu Ngọc</v>
      </c>
      <c r="F51" s="160" t="str">
        <f>[1]DSNV!F50</f>
        <v>Thanh</v>
      </c>
      <c r="G51" s="157"/>
      <c r="H51" s="157"/>
      <c r="I51" s="157"/>
      <c r="J51" s="157"/>
      <c r="K51" s="157"/>
      <c r="L51" s="157"/>
      <c r="M51" s="157"/>
      <c r="N51" s="157"/>
      <c r="O51" s="157"/>
      <c r="P51" s="157"/>
      <c r="Q51" s="157"/>
      <c r="R51" s="157"/>
      <c r="S51" s="157"/>
    </row>
    <row r="52" spans="1:19">
      <c r="A52" s="159">
        <v>50</v>
      </c>
      <c r="B52" s="160" t="str">
        <f>[1]DSNV!B51</f>
        <v>Nguyễn Thị Ngọc Thuận</v>
      </c>
      <c r="C52" s="160" t="str">
        <f>[1]DSNV!C51</f>
        <v>THN80</v>
      </c>
      <c r="D52" s="160" t="str">
        <f>[1]DSNV!D51</f>
        <v>Hộ lý</v>
      </c>
      <c r="E52" s="160" t="str">
        <f>[1]DSNV!E51</f>
        <v>Nguyễn Thị Ngọc</v>
      </c>
      <c r="F52" s="160" t="str">
        <f>[1]DSNV!F51</f>
        <v>Thuận</v>
      </c>
      <c r="G52" s="157"/>
      <c r="H52" s="157"/>
      <c r="I52" s="157"/>
      <c r="J52" s="157"/>
      <c r="K52" s="157"/>
      <c r="L52" s="157"/>
      <c r="M52" s="157"/>
      <c r="N52" s="157"/>
      <c r="O52" s="157"/>
      <c r="P52" s="157"/>
      <c r="Q52" s="157"/>
      <c r="R52" s="157"/>
      <c r="S52" s="157"/>
    </row>
    <row r="53" spans="1:19">
      <c r="A53" s="159">
        <v>51</v>
      </c>
      <c r="B53" s="160" t="str">
        <f>[1]DSNV!B52</f>
        <v>Lê Công Quan</v>
      </c>
      <c r="C53" s="160" t="str">
        <f>[1]DSNV!C52</f>
        <v>QUL02</v>
      </c>
      <c r="D53" s="160" t="str">
        <f>[1]DSNV!D52</f>
        <v>Nhân viên bảo trì</v>
      </c>
      <c r="E53" s="160" t="str">
        <f>[1]DSNV!E52</f>
        <v>Lê Công</v>
      </c>
      <c r="F53" s="160" t="str">
        <f>[1]DSNV!F52</f>
        <v>Quan</v>
      </c>
      <c r="G53" s="157"/>
      <c r="H53" s="157"/>
      <c r="I53" s="157"/>
      <c r="J53" s="157"/>
      <c r="K53" s="157"/>
      <c r="L53" s="157"/>
      <c r="M53" s="157"/>
      <c r="N53" s="157"/>
      <c r="O53" s="157"/>
      <c r="P53" s="157"/>
      <c r="Q53" s="157"/>
      <c r="R53" s="157"/>
      <c r="S53" s="157"/>
    </row>
    <row r="54" spans="1:19">
      <c r="A54" s="159">
        <v>52</v>
      </c>
      <c r="B54" s="160">
        <f>[1]DSNV!B53</f>
        <v>0</v>
      </c>
      <c r="C54" s="160">
        <f>[1]DSNV!C53</f>
        <v>0</v>
      </c>
      <c r="D54" s="160">
        <f>[1]DSNV!D53</f>
        <v>0</v>
      </c>
      <c r="E54" s="160" t="str">
        <f>[1]DSNV!E53</f>
        <v/>
      </c>
      <c r="F54" s="160" t="str">
        <f>[1]DSNV!F53</f>
        <v/>
      </c>
      <c r="G54" s="157"/>
      <c r="H54" s="157"/>
      <c r="I54" s="157"/>
      <c r="J54" s="157"/>
      <c r="K54" s="157"/>
      <c r="L54" s="157"/>
      <c r="M54" s="157"/>
      <c r="N54" s="157"/>
      <c r="O54" s="157"/>
      <c r="P54" s="157"/>
      <c r="Q54" s="157"/>
      <c r="R54" s="157"/>
      <c r="S54" s="157"/>
    </row>
    <row r="55" spans="1:19">
      <c r="A55" s="159">
        <v>53</v>
      </c>
      <c r="B55" s="160">
        <f>[1]DSNV!B54</f>
        <v>0</v>
      </c>
      <c r="C55" s="160">
        <f>[1]DSNV!C54</f>
        <v>0</v>
      </c>
      <c r="D55" s="160">
        <f>[1]DSNV!D54</f>
        <v>0</v>
      </c>
      <c r="E55" s="160" t="str">
        <f>[1]DSNV!E54</f>
        <v/>
      </c>
      <c r="F55" s="160" t="str">
        <f>[1]DSNV!F54</f>
        <v/>
      </c>
      <c r="G55" s="157"/>
      <c r="H55" s="157"/>
      <c r="I55" s="157"/>
      <c r="J55" s="157"/>
      <c r="K55" s="157"/>
      <c r="L55" s="157"/>
      <c r="M55" s="157"/>
      <c r="N55" s="157"/>
      <c r="O55" s="157"/>
      <c r="P55" s="157"/>
      <c r="Q55" s="157"/>
      <c r="R55" s="157"/>
      <c r="S55" s="157"/>
    </row>
    <row r="56" spans="1:19">
      <c r="A56" s="159">
        <v>54</v>
      </c>
      <c r="B56" s="160">
        <f>[1]DSNV!B55</f>
        <v>0</v>
      </c>
      <c r="C56" s="160">
        <f>[1]DSNV!C55</f>
        <v>0</v>
      </c>
      <c r="D56" s="160">
        <f>[1]DSNV!D55</f>
        <v>0</v>
      </c>
      <c r="E56" s="160" t="str">
        <f>[1]DSNV!E55</f>
        <v/>
      </c>
      <c r="F56" s="160" t="str">
        <f>[1]DSNV!F55</f>
        <v/>
      </c>
      <c r="G56" s="157"/>
      <c r="H56" s="157"/>
      <c r="I56" s="157"/>
      <c r="J56" s="157"/>
      <c r="K56" s="157"/>
      <c r="L56" s="157"/>
      <c r="M56" s="157"/>
      <c r="N56" s="157"/>
      <c r="O56" s="157"/>
      <c r="P56" s="157"/>
      <c r="Q56" s="157"/>
      <c r="R56" s="157"/>
      <c r="S56" s="157"/>
    </row>
    <row r="57" spans="1:19">
      <c r="A57" s="159">
        <v>55</v>
      </c>
      <c r="B57" s="160">
        <f>[1]DSNV!B56</f>
        <v>0</v>
      </c>
      <c r="C57" s="160">
        <f>[1]DSNV!C56</f>
        <v>0</v>
      </c>
      <c r="D57" s="160">
        <f>[1]DSNV!D56</f>
        <v>0</v>
      </c>
      <c r="E57" s="160" t="str">
        <f>[1]DSNV!E56</f>
        <v/>
      </c>
      <c r="F57" s="160" t="str">
        <f>[1]DSNV!F56</f>
        <v/>
      </c>
      <c r="G57" s="157"/>
      <c r="H57" s="157"/>
      <c r="I57" s="157"/>
      <c r="J57" s="157"/>
      <c r="K57" s="157"/>
      <c r="L57" s="157"/>
      <c r="M57" s="157"/>
      <c r="N57" s="157"/>
      <c r="O57" s="157"/>
      <c r="P57" s="157"/>
      <c r="Q57" s="157"/>
      <c r="R57" s="157"/>
      <c r="S57" s="157"/>
    </row>
    <row r="58" spans="1:19">
      <c r="A58" s="159">
        <v>56</v>
      </c>
      <c r="B58" s="160">
        <f>[1]DSNV!B57</f>
        <v>0</v>
      </c>
      <c r="C58" s="160">
        <f>[1]DSNV!C57</f>
        <v>0</v>
      </c>
      <c r="D58" s="160">
        <f>[1]DSNV!D57</f>
        <v>0</v>
      </c>
      <c r="E58" s="160" t="str">
        <f>[1]DSNV!E57</f>
        <v/>
      </c>
      <c r="F58" s="160" t="str">
        <f>[1]DSNV!F57</f>
        <v/>
      </c>
      <c r="G58" s="157"/>
      <c r="H58" s="157"/>
      <c r="I58" s="157"/>
      <c r="J58" s="157"/>
      <c r="K58" s="157"/>
      <c r="L58" s="157"/>
      <c r="M58" s="157"/>
      <c r="N58" s="157"/>
      <c r="O58" s="157"/>
      <c r="P58" s="157"/>
      <c r="Q58" s="157"/>
      <c r="R58" s="157"/>
      <c r="S58" s="157"/>
    </row>
    <row r="59" spans="1:19">
      <c r="A59" s="159">
        <v>57</v>
      </c>
      <c r="B59" s="160">
        <f>[1]DSNV!B58</f>
        <v>0</v>
      </c>
      <c r="C59" s="160">
        <f>[1]DSNV!C58</f>
        <v>0</v>
      </c>
      <c r="D59" s="160">
        <f>[1]DSNV!D58</f>
        <v>0</v>
      </c>
      <c r="E59" s="160" t="str">
        <f>[1]DSNV!E58</f>
        <v/>
      </c>
      <c r="F59" s="160" t="str">
        <f>[1]DSNV!F58</f>
        <v/>
      </c>
      <c r="G59" s="157"/>
      <c r="H59" s="157"/>
      <c r="I59" s="157"/>
      <c r="J59" s="157"/>
      <c r="K59" s="157"/>
      <c r="L59" s="157"/>
      <c r="M59" s="157"/>
      <c r="N59" s="157"/>
      <c r="O59" s="157"/>
      <c r="P59" s="157"/>
      <c r="Q59" s="157"/>
      <c r="R59" s="157"/>
      <c r="S59" s="157"/>
    </row>
    <row r="60" spans="1:19">
      <c r="A60" s="159">
        <v>58</v>
      </c>
      <c r="B60" s="160">
        <f>[1]DSNV!B59</f>
        <v>0</v>
      </c>
      <c r="C60" s="160">
        <f>[1]DSNV!C59</f>
        <v>0</v>
      </c>
      <c r="D60" s="160">
        <f>[1]DSNV!D59</f>
        <v>0</v>
      </c>
      <c r="E60" s="160" t="str">
        <f>[1]DSNV!E59</f>
        <v/>
      </c>
      <c r="F60" s="160" t="str">
        <f>[1]DSNV!F59</f>
        <v/>
      </c>
      <c r="G60" s="157"/>
      <c r="H60" s="157"/>
      <c r="I60" s="157"/>
      <c r="J60" s="157"/>
      <c r="K60" s="157"/>
      <c r="L60" s="157"/>
      <c r="M60" s="157"/>
      <c r="N60" s="157"/>
      <c r="O60" s="157"/>
      <c r="P60" s="157"/>
      <c r="Q60" s="157"/>
      <c r="R60" s="157"/>
      <c r="S60" s="157"/>
    </row>
    <row r="61" spans="1:19">
      <c r="A61" s="159">
        <v>59</v>
      </c>
      <c r="B61" s="160">
        <f>[1]DSNV!B60</f>
        <v>0</v>
      </c>
      <c r="C61" s="160">
        <f>[1]DSNV!C60</f>
        <v>0</v>
      </c>
      <c r="D61" s="160">
        <f>[1]DSNV!D60</f>
        <v>0</v>
      </c>
      <c r="E61" s="160" t="str">
        <f>[1]DSNV!E60</f>
        <v/>
      </c>
      <c r="F61" s="160" t="str">
        <f>[1]DSNV!F60</f>
        <v/>
      </c>
      <c r="G61" s="157"/>
      <c r="H61" s="157"/>
      <c r="I61" s="157"/>
      <c r="J61" s="157"/>
      <c r="K61" s="157"/>
      <c r="L61" s="157"/>
      <c r="M61" s="157"/>
      <c r="N61" s="157"/>
      <c r="O61" s="157"/>
      <c r="P61" s="157"/>
      <c r="Q61" s="157"/>
      <c r="R61" s="157"/>
      <c r="S61" s="157"/>
    </row>
    <row r="62" spans="1:19">
      <c r="A62" s="159">
        <v>60</v>
      </c>
      <c r="B62" s="160">
        <f>[1]DSNV!B61</f>
        <v>0</v>
      </c>
      <c r="C62" s="160">
        <f>[1]DSNV!C61</f>
        <v>0</v>
      </c>
      <c r="D62" s="160">
        <f>[1]DSNV!D61</f>
        <v>0</v>
      </c>
      <c r="E62" s="160" t="str">
        <f>[1]DSNV!E61</f>
        <v/>
      </c>
      <c r="F62" s="160" t="str">
        <f>[1]DSNV!F61</f>
        <v/>
      </c>
      <c r="G62" s="157"/>
      <c r="H62" s="157"/>
      <c r="I62" s="157"/>
      <c r="J62" s="157"/>
      <c r="K62" s="157"/>
      <c r="L62" s="157"/>
      <c r="M62" s="157"/>
      <c r="N62" s="157"/>
      <c r="O62" s="157"/>
      <c r="P62" s="157"/>
      <c r="Q62" s="157"/>
      <c r="R62" s="157"/>
      <c r="S62" s="157"/>
    </row>
    <row r="63" spans="1:19">
      <c r="A63" s="159">
        <v>61</v>
      </c>
      <c r="B63" s="160">
        <f>[1]DSNV!B62</f>
        <v>0</v>
      </c>
      <c r="C63" s="160">
        <f>[1]DSNV!C62</f>
        <v>0</v>
      </c>
      <c r="D63" s="160">
        <f>[1]DSNV!D62</f>
        <v>0</v>
      </c>
      <c r="E63" s="160" t="str">
        <f>[1]DSNV!E62</f>
        <v/>
      </c>
      <c r="F63" s="160" t="str">
        <f>[1]DSNV!F62</f>
        <v/>
      </c>
      <c r="G63" s="157"/>
      <c r="H63" s="157"/>
      <c r="I63" s="157"/>
      <c r="J63" s="157"/>
      <c r="K63" s="157"/>
      <c r="L63" s="157"/>
      <c r="M63" s="157"/>
      <c r="N63" s="157"/>
      <c r="O63" s="157"/>
      <c r="P63" s="157"/>
      <c r="Q63" s="157"/>
      <c r="R63" s="157"/>
      <c r="S63" s="157"/>
    </row>
    <row r="64" spans="1:19">
      <c r="A64" s="159">
        <v>62</v>
      </c>
      <c r="B64" s="160">
        <f>[1]DSNV!B63</f>
        <v>0</v>
      </c>
      <c r="C64" s="160">
        <f>[1]DSNV!C63</f>
        <v>0</v>
      </c>
      <c r="D64" s="160">
        <f>[1]DSNV!D63</f>
        <v>0</v>
      </c>
      <c r="E64" s="160" t="str">
        <f>[1]DSNV!E63</f>
        <v/>
      </c>
      <c r="F64" s="160" t="str">
        <f>[1]DSNV!F63</f>
        <v/>
      </c>
      <c r="G64" s="157"/>
      <c r="H64" s="157"/>
      <c r="I64" s="157"/>
      <c r="J64" s="157"/>
      <c r="K64" s="157"/>
      <c r="L64" s="157"/>
      <c r="M64" s="157"/>
      <c r="N64" s="157"/>
      <c r="O64" s="157"/>
      <c r="P64" s="157"/>
      <c r="Q64" s="157"/>
      <c r="R64" s="157"/>
      <c r="S64" s="157"/>
    </row>
    <row r="65" spans="1:19">
      <c r="A65" s="159">
        <v>63</v>
      </c>
      <c r="B65" s="160">
        <f>[1]DSNV!B64</f>
        <v>0</v>
      </c>
      <c r="C65" s="160">
        <f>[1]DSNV!C64</f>
        <v>0</v>
      </c>
      <c r="D65" s="160">
        <f>[1]DSNV!D64</f>
        <v>0</v>
      </c>
      <c r="E65" s="160" t="str">
        <f>[1]DSNV!E64</f>
        <v/>
      </c>
      <c r="F65" s="160" t="str">
        <f>[1]DSNV!F64</f>
        <v/>
      </c>
      <c r="G65" s="157"/>
      <c r="H65" s="157"/>
      <c r="I65" s="157"/>
      <c r="J65" s="157"/>
      <c r="K65" s="157"/>
      <c r="L65" s="157"/>
      <c r="M65" s="157"/>
      <c r="N65" s="157"/>
      <c r="O65" s="157"/>
      <c r="P65" s="157"/>
      <c r="Q65" s="157"/>
      <c r="R65" s="157"/>
      <c r="S65" s="157"/>
    </row>
    <row r="66" spans="1:19">
      <c r="A66" s="159">
        <v>64</v>
      </c>
      <c r="B66" s="160">
        <f>[1]DSNV!B65</f>
        <v>0</v>
      </c>
      <c r="C66" s="160">
        <f>[1]DSNV!C65</f>
        <v>0</v>
      </c>
      <c r="D66" s="160">
        <f>[1]DSNV!D65</f>
        <v>0</v>
      </c>
      <c r="E66" s="160" t="str">
        <f>[1]DSNV!E65</f>
        <v/>
      </c>
      <c r="F66" s="160" t="str">
        <f>[1]DSNV!F65</f>
        <v/>
      </c>
      <c r="G66" s="157"/>
      <c r="H66" s="157"/>
      <c r="I66" s="157"/>
      <c r="J66" s="157"/>
      <c r="K66" s="157"/>
      <c r="L66" s="157"/>
      <c r="M66" s="157"/>
      <c r="N66" s="157"/>
      <c r="O66" s="157"/>
      <c r="P66" s="157"/>
      <c r="Q66" s="157"/>
      <c r="R66" s="157"/>
      <c r="S66" s="157"/>
    </row>
    <row r="67" spans="1:19">
      <c r="A67" s="159">
        <v>65</v>
      </c>
      <c r="B67" s="160">
        <f>[1]DSNV!B66</f>
        <v>0</v>
      </c>
      <c r="C67" s="160">
        <f>[1]DSNV!C66</f>
        <v>0</v>
      </c>
      <c r="D67" s="160">
        <f>[1]DSNV!D66</f>
        <v>0</v>
      </c>
      <c r="E67" s="160" t="str">
        <f>[1]DSNV!E66</f>
        <v/>
      </c>
      <c r="F67" s="160" t="str">
        <f>[1]DSNV!F66</f>
        <v/>
      </c>
      <c r="G67" s="157"/>
      <c r="H67" s="157"/>
      <c r="I67" s="157"/>
      <c r="J67" s="157"/>
      <c r="K67" s="157"/>
      <c r="L67" s="157"/>
      <c r="M67" s="157"/>
      <c r="N67" s="157"/>
      <c r="O67" s="157"/>
      <c r="P67" s="157"/>
      <c r="Q67" s="157"/>
      <c r="R67" s="157"/>
      <c r="S67" s="157"/>
    </row>
    <row r="68" spans="1:19">
      <c r="A68" s="159">
        <v>66</v>
      </c>
      <c r="B68" s="160">
        <f>[1]DSNV!B67</f>
        <v>0</v>
      </c>
      <c r="C68" s="160">
        <f>[1]DSNV!C67</f>
        <v>0</v>
      </c>
      <c r="D68" s="160">
        <f>[1]DSNV!D67</f>
        <v>0</v>
      </c>
      <c r="E68" s="160" t="str">
        <f>[1]DSNV!E67</f>
        <v/>
      </c>
      <c r="F68" s="160" t="str">
        <f>[1]DSNV!F67</f>
        <v/>
      </c>
      <c r="G68" s="157"/>
      <c r="H68" s="157"/>
      <c r="I68" s="157"/>
      <c r="J68" s="157"/>
      <c r="K68" s="157"/>
      <c r="L68" s="157"/>
      <c r="M68" s="157"/>
      <c r="N68" s="157"/>
      <c r="O68" s="157"/>
      <c r="P68" s="157"/>
      <c r="Q68" s="157"/>
      <c r="R68" s="157"/>
      <c r="S68" s="157"/>
    </row>
    <row r="69" spans="1:19">
      <c r="A69" s="159">
        <v>67</v>
      </c>
      <c r="B69" s="160">
        <f>[1]DSNV!B68</f>
        <v>0</v>
      </c>
      <c r="C69" s="160">
        <f>[1]DSNV!C68</f>
        <v>0</v>
      </c>
      <c r="D69" s="160">
        <f>[1]DSNV!D68</f>
        <v>0</v>
      </c>
      <c r="E69" s="160" t="str">
        <f>[1]DSNV!E68</f>
        <v/>
      </c>
      <c r="F69" s="160" t="str">
        <f>[1]DSNV!F68</f>
        <v/>
      </c>
      <c r="G69" s="157"/>
      <c r="H69" s="157"/>
      <c r="I69" s="157"/>
      <c r="J69" s="157"/>
      <c r="K69" s="157"/>
      <c r="L69" s="157"/>
      <c r="M69" s="157"/>
      <c r="N69" s="157"/>
      <c r="O69" s="157"/>
      <c r="P69" s="157"/>
      <c r="Q69" s="157"/>
      <c r="R69" s="157"/>
      <c r="S69" s="157"/>
    </row>
    <row r="70" spans="1:19">
      <c r="A70" s="159">
        <v>68</v>
      </c>
      <c r="B70" s="160">
        <f>[1]DSNV!B69</f>
        <v>0</v>
      </c>
      <c r="C70" s="160">
        <f>[1]DSNV!C69</f>
        <v>0</v>
      </c>
      <c r="D70" s="160">
        <f>[1]DSNV!D69</f>
        <v>0</v>
      </c>
      <c r="E70" s="160" t="str">
        <f>[1]DSNV!E69</f>
        <v/>
      </c>
      <c r="F70" s="160" t="str">
        <f>[1]DSNV!F69</f>
        <v/>
      </c>
      <c r="G70" s="157"/>
      <c r="H70" s="157"/>
      <c r="I70" s="157"/>
      <c r="J70" s="157"/>
      <c r="K70" s="157"/>
      <c r="L70" s="157"/>
      <c r="M70" s="157"/>
      <c r="N70" s="157"/>
      <c r="O70" s="157"/>
      <c r="P70" s="157"/>
      <c r="Q70" s="157"/>
      <c r="R70" s="157"/>
      <c r="S70" s="157"/>
    </row>
    <row r="71" spans="1:19">
      <c r="A71" s="159">
        <v>69</v>
      </c>
      <c r="B71" s="160">
        <f>[1]DSNV!B70</f>
        <v>0</v>
      </c>
      <c r="C71" s="160">
        <f>[1]DSNV!C70</f>
        <v>0</v>
      </c>
      <c r="D71" s="160">
        <f>[1]DSNV!D70</f>
        <v>0</v>
      </c>
      <c r="E71" s="160" t="str">
        <f>[1]DSNV!E70</f>
        <v/>
      </c>
      <c r="F71" s="160" t="str">
        <f>[1]DSNV!F70</f>
        <v/>
      </c>
      <c r="G71" s="157"/>
      <c r="H71" s="157"/>
      <c r="I71" s="157"/>
      <c r="J71" s="157"/>
      <c r="K71" s="157"/>
      <c r="L71" s="157"/>
      <c r="M71" s="157"/>
      <c r="N71" s="157"/>
      <c r="O71" s="157"/>
      <c r="P71" s="157"/>
      <c r="Q71" s="157"/>
      <c r="R71" s="157"/>
      <c r="S71" s="157"/>
    </row>
    <row r="72" spans="1:19">
      <c r="A72" s="159">
        <v>70</v>
      </c>
      <c r="B72" s="160">
        <f>[1]DSNV!B71</f>
        <v>0</v>
      </c>
      <c r="C72" s="160">
        <f>[1]DSNV!C71</f>
        <v>0</v>
      </c>
      <c r="D72" s="160">
        <f>[1]DSNV!D71</f>
        <v>0</v>
      </c>
      <c r="E72" s="160" t="str">
        <f>[1]DSNV!E71</f>
        <v/>
      </c>
      <c r="F72" s="160" t="str">
        <f>[1]DSNV!F71</f>
        <v/>
      </c>
      <c r="G72" s="157"/>
      <c r="H72" s="157"/>
      <c r="I72" s="157"/>
      <c r="J72" s="157"/>
      <c r="K72" s="157"/>
      <c r="L72" s="157"/>
      <c r="M72" s="157"/>
      <c r="N72" s="157"/>
      <c r="O72" s="157"/>
      <c r="P72" s="157"/>
      <c r="Q72" s="157"/>
      <c r="R72" s="157"/>
      <c r="S72" s="157"/>
    </row>
    <row r="73" spans="1:19">
      <c r="A73" s="159">
        <v>71</v>
      </c>
      <c r="B73" s="160">
        <f>[1]DSNV!B72</f>
        <v>0</v>
      </c>
      <c r="C73" s="160">
        <f>[1]DSNV!C72</f>
        <v>0</v>
      </c>
      <c r="D73" s="160">
        <f>[1]DSNV!D72</f>
        <v>0</v>
      </c>
      <c r="E73" s="160" t="str">
        <f>[1]DSNV!E72</f>
        <v/>
      </c>
      <c r="F73" s="160" t="str">
        <f>[1]DSNV!F72</f>
        <v/>
      </c>
      <c r="G73" s="157"/>
      <c r="H73" s="157"/>
      <c r="I73" s="157"/>
      <c r="J73" s="157"/>
      <c r="K73" s="157"/>
      <c r="L73" s="157"/>
      <c r="M73" s="157"/>
      <c r="N73" s="157"/>
      <c r="O73" s="157"/>
      <c r="P73" s="157"/>
      <c r="Q73" s="157"/>
      <c r="R73" s="157"/>
      <c r="S73" s="157"/>
    </row>
    <row r="74" spans="1:19">
      <c r="A74" s="159">
        <v>72</v>
      </c>
      <c r="B74" s="160">
        <f>[1]DSNV!B73</f>
        <v>0</v>
      </c>
      <c r="C74" s="160">
        <f>[1]DSNV!C73</f>
        <v>0</v>
      </c>
      <c r="D74" s="160">
        <f>[1]DSNV!D73</f>
        <v>0</v>
      </c>
      <c r="E74" s="160" t="str">
        <f>[1]DSNV!E73</f>
        <v/>
      </c>
      <c r="F74" s="160" t="str">
        <f>[1]DSNV!F73</f>
        <v/>
      </c>
      <c r="G74" s="157"/>
      <c r="H74" s="157"/>
      <c r="I74" s="157"/>
      <c r="J74" s="157"/>
      <c r="K74" s="157"/>
      <c r="L74" s="157"/>
      <c r="M74" s="157"/>
      <c r="N74" s="157"/>
      <c r="O74" s="157"/>
      <c r="P74" s="157"/>
      <c r="Q74" s="157"/>
      <c r="R74" s="157"/>
      <c r="S74" s="157"/>
    </row>
    <row r="75" spans="1:19">
      <c r="A75" s="159">
        <v>73</v>
      </c>
      <c r="B75" s="160">
        <f>[1]DSNV!B74</f>
        <v>0</v>
      </c>
      <c r="C75" s="160">
        <f>[1]DSNV!C74</f>
        <v>0</v>
      </c>
      <c r="D75" s="160">
        <f>[1]DSNV!D74</f>
        <v>0</v>
      </c>
      <c r="E75" s="160" t="str">
        <f>[1]DSNV!E74</f>
        <v/>
      </c>
      <c r="F75" s="160" t="str">
        <f>[1]DSNV!F74</f>
        <v/>
      </c>
      <c r="G75" s="157"/>
      <c r="H75" s="157"/>
      <c r="I75" s="157"/>
      <c r="J75" s="157"/>
      <c r="K75" s="157"/>
      <c r="L75" s="157"/>
      <c r="M75" s="157"/>
      <c r="N75" s="157"/>
      <c r="O75" s="157"/>
      <c r="P75" s="157"/>
      <c r="Q75" s="157"/>
      <c r="R75" s="157"/>
      <c r="S75" s="157"/>
    </row>
    <row r="76" spans="1:19">
      <c r="A76" s="159">
        <v>74</v>
      </c>
      <c r="B76" s="160">
        <f>[1]DSNV!B75</f>
        <v>0</v>
      </c>
      <c r="C76" s="160">
        <f>[1]DSNV!C75</f>
        <v>0</v>
      </c>
      <c r="D76" s="160">
        <f>[1]DSNV!D75</f>
        <v>0</v>
      </c>
      <c r="E76" s="160" t="str">
        <f>[1]DSNV!E75</f>
        <v/>
      </c>
      <c r="F76" s="160" t="str">
        <f>[1]DSNV!F75</f>
        <v/>
      </c>
      <c r="G76" s="157"/>
      <c r="H76" s="157"/>
      <c r="I76" s="157"/>
      <c r="J76" s="157"/>
      <c r="K76" s="157"/>
      <c r="L76" s="157"/>
      <c r="M76" s="157"/>
      <c r="N76" s="157"/>
      <c r="O76" s="157"/>
      <c r="P76" s="157"/>
      <c r="Q76" s="157"/>
      <c r="R76" s="157"/>
      <c r="S76" s="157"/>
    </row>
    <row r="77" spans="1:19">
      <c r="A77" s="159">
        <v>75</v>
      </c>
      <c r="B77" s="160">
        <f>[1]DSNV!B76</f>
        <v>0</v>
      </c>
      <c r="C77" s="160">
        <f>[1]DSNV!C76</f>
        <v>0</v>
      </c>
      <c r="D77" s="160">
        <f>[1]DSNV!D76</f>
        <v>0</v>
      </c>
      <c r="E77" s="160" t="str">
        <f>[1]DSNV!E76</f>
        <v/>
      </c>
      <c r="F77" s="160" t="str">
        <f>[1]DSNV!F76</f>
        <v/>
      </c>
      <c r="G77" s="157"/>
      <c r="H77" s="157"/>
      <c r="I77" s="157"/>
      <c r="J77" s="157"/>
      <c r="K77" s="157"/>
      <c r="L77" s="157"/>
      <c r="M77" s="157"/>
      <c r="N77" s="157"/>
      <c r="O77" s="157"/>
      <c r="P77" s="157"/>
      <c r="Q77" s="157"/>
      <c r="R77" s="157"/>
      <c r="S77" s="157"/>
    </row>
    <row r="78" spans="1:19">
      <c r="A78" s="159">
        <v>76</v>
      </c>
      <c r="B78" s="160">
        <f>[1]DSNV!B77</f>
        <v>0</v>
      </c>
      <c r="C78" s="160">
        <f>[1]DSNV!C77</f>
        <v>0</v>
      </c>
      <c r="D78" s="160">
        <f>[1]DSNV!D77</f>
        <v>0</v>
      </c>
      <c r="E78" s="160" t="str">
        <f>[1]DSNV!E77</f>
        <v/>
      </c>
      <c r="F78" s="160" t="str">
        <f>[1]DSNV!F77</f>
        <v/>
      </c>
      <c r="G78" s="157"/>
      <c r="H78" s="157"/>
      <c r="I78" s="157"/>
      <c r="J78" s="157"/>
      <c r="K78" s="157"/>
      <c r="L78" s="157"/>
      <c r="M78" s="157"/>
      <c r="N78" s="157"/>
      <c r="O78" s="157"/>
      <c r="P78" s="157"/>
      <c r="Q78" s="157"/>
      <c r="R78" s="157"/>
      <c r="S78" s="157"/>
    </row>
    <row r="79" spans="1:19">
      <c r="A79" s="159">
        <v>77</v>
      </c>
      <c r="B79" s="160">
        <f>[1]DSNV!B78</f>
        <v>0</v>
      </c>
      <c r="C79" s="160">
        <f>[1]DSNV!C78</f>
        <v>0</v>
      </c>
      <c r="D79" s="160">
        <f>[1]DSNV!D78</f>
        <v>0</v>
      </c>
      <c r="E79" s="160" t="str">
        <f>[1]DSNV!E78</f>
        <v/>
      </c>
      <c r="F79" s="160" t="str">
        <f>[1]DSNV!F78</f>
        <v/>
      </c>
      <c r="G79" s="157"/>
      <c r="H79" s="157"/>
      <c r="I79" s="157"/>
      <c r="J79" s="157"/>
      <c r="K79" s="157"/>
      <c r="L79" s="157"/>
      <c r="M79" s="157"/>
      <c r="N79" s="157"/>
      <c r="O79" s="157"/>
      <c r="P79" s="157"/>
      <c r="Q79" s="157"/>
      <c r="R79" s="157"/>
      <c r="S79" s="157"/>
    </row>
    <row r="80" spans="1:19">
      <c r="A80" s="159">
        <v>78</v>
      </c>
      <c r="B80" s="160">
        <f>[1]DSNV!B79</f>
        <v>0</v>
      </c>
      <c r="C80" s="160">
        <f>[1]DSNV!C79</f>
        <v>0</v>
      </c>
      <c r="D80" s="160">
        <f>[1]DSNV!D79</f>
        <v>0</v>
      </c>
      <c r="E80" s="160" t="str">
        <f>[1]DSNV!E79</f>
        <v/>
      </c>
      <c r="F80" s="160" t="str">
        <f>[1]DSNV!F79</f>
        <v/>
      </c>
      <c r="G80" s="157"/>
      <c r="H80" s="157"/>
      <c r="I80" s="157"/>
      <c r="J80" s="157"/>
      <c r="K80" s="157"/>
      <c r="L80" s="157"/>
      <c r="M80" s="157"/>
      <c r="N80" s="157"/>
      <c r="O80" s="157"/>
      <c r="P80" s="157"/>
      <c r="Q80" s="157"/>
      <c r="R80" s="157"/>
      <c r="S80" s="157"/>
    </row>
    <row r="81" spans="1:19">
      <c r="A81" s="159">
        <v>79</v>
      </c>
      <c r="B81" s="160">
        <f>[1]DSNV!B80</f>
        <v>0</v>
      </c>
      <c r="C81" s="160">
        <f>[1]DSNV!C80</f>
        <v>0</v>
      </c>
      <c r="D81" s="160">
        <f>[1]DSNV!D80</f>
        <v>0</v>
      </c>
      <c r="E81" s="160" t="str">
        <f>[1]DSNV!E80</f>
        <v/>
      </c>
      <c r="F81" s="160" t="str">
        <f>[1]DSNV!F80</f>
        <v/>
      </c>
      <c r="G81" s="157"/>
      <c r="H81" s="157"/>
      <c r="I81" s="157"/>
      <c r="J81" s="157"/>
      <c r="K81" s="157"/>
      <c r="L81" s="157"/>
      <c r="M81" s="157"/>
      <c r="N81" s="157"/>
      <c r="O81" s="157"/>
      <c r="P81" s="157"/>
      <c r="Q81" s="157"/>
      <c r="R81" s="157"/>
      <c r="S81" s="157"/>
    </row>
    <row r="82" spans="1:19">
      <c r="A82" s="159">
        <v>80</v>
      </c>
      <c r="B82" s="160">
        <f>[1]DSNV!B81</f>
        <v>0</v>
      </c>
      <c r="C82" s="160">
        <f>[1]DSNV!C81</f>
        <v>0</v>
      </c>
      <c r="D82" s="160">
        <f>[1]DSNV!D81</f>
        <v>0</v>
      </c>
      <c r="E82" s="160" t="str">
        <f>[1]DSNV!E81</f>
        <v/>
      </c>
      <c r="F82" s="160" t="str">
        <f>[1]DSNV!F81</f>
        <v/>
      </c>
      <c r="G82" s="157"/>
      <c r="H82" s="157"/>
      <c r="I82" s="157"/>
      <c r="J82" s="157"/>
      <c r="K82" s="157"/>
      <c r="L82" s="157"/>
      <c r="M82" s="157"/>
      <c r="N82" s="157"/>
      <c r="O82" s="157"/>
      <c r="P82" s="157"/>
      <c r="Q82" s="157"/>
      <c r="R82" s="157"/>
      <c r="S82" s="157"/>
    </row>
    <row r="83" spans="1:19">
      <c r="A83" s="159">
        <v>81</v>
      </c>
      <c r="B83" s="160">
        <f>[1]DSNV!B82</f>
        <v>0</v>
      </c>
      <c r="C83" s="160">
        <f>[1]DSNV!C82</f>
        <v>0</v>
      </c>
      <c r="D83" s="160">
        <f>[1]DSNV!D82</f>
        <v>0</v>
      </c>
      <c r="E83" s="160" t="str">
        <f>[1]DSNV!E82</f>
        <v/>
      </c>
      <c r="F83" s="160" t="str">
        <f>[1]DSNV!F82</f>
        <v/>
      </c>
      <c r="G83" s="157"/>
      <c r="H83" s="157"/>
      <c r="I83" s="157"/>
      <c r="J83" s="157"/>
      <c r="K83" s="157"/>
      <c r="L83" s="157"/>
      <c r="M83" s="157"/>
      <c r="N83" s="157"/>
      <c r="O83" s="157"/>
      <c r="P83" s="157"/>
      <c r="Q83" s="157"/>
      <c r="R83" s="157"/>
      <c r="S83" s="157"/>
    </row>
    <row r="84" spans="1:19">
      <c r="A84" s="159">
        <v>82</v>
      </c>
      <c r="B84" s="160">
        <f>[1]DSNV!B83</f>
        <v>0</v>
      </c>
      <c r="C84" s="160">
        <f>[1]DSNV!C83</f>
        <v>0</v>
      </c>
      <c r="D84" s="160">
        <f>[1]DSNV!D83</f>
        <v>0</v>
      </c>
      <c r="E84" s="160" t="str">
        <f>[1]DSNV!E83</f>
        <v/>
      </c>
      <c r="F84" s="160" t="str">
        <f>[1]DSNV!F83</f>
        <v/>
      </c>
      <c r="G84" s="157"/>
      <c r="H84" s="157"/>
      <c r="I84" s="157"/>
      <c r="J84" s="157"/>
      <c r="K84" s="157"/>
      <c r="L84" s="157"/>
      <c r="M84" s="157"/>
      <c r="N84" s="157"/>
      <c r="O84" s="157"/>
      <c r="P84" s="157"/>
      <c r="Q84" s="157"/>
      <c r="R84" s="157"/>
      <c r="S84" s="157"/>
    </row>
    <row r="85" spans="1:19">
      <c r="A85" s="159">
        <v>83</v>
      </c>
      <c r="B85" s="160">
        <f>[1]DSNV!B84</f>
        <v>0</v>
      </c>
      <c r="C85" s="160">
        <f>[1]DSNV!C84</f>
        <v>0</v>
      </c>
      <c r="D85" s="160">
        <f>[1]DSNV!D84</f>
        <v>0</v>
      </c>
      <c r="E85" s="160" t="str">
        <f>[1]DSNV!E84</f>
        <v/>
      </c>
      <c r="F85" s="160" t="str">
        <f>[1]DSNV!F84</f>
        <v/>
      </c>
      <c r="G85" s="157"/>
      <c r="H85" s="157"/>
      <c r="I85" s="157"/>
      <c r="J85" s="157"/>
      <c r="K85" s="157"/>
      <c r="L85" s="157"/>
      <c r="M85" s="157"/>
      <c r="N85" s="157"/>
      <c r="O85" s="157"/>
      <c r="P85" s="157"/>
      <c r="Q85" s="157"/>
      <c r="R85" s="157"/>
      <c r="S85" s="157"/>
    </row>
    <row r="86" spans="1:19">
      <c r="A86" s="159">
        <v>84</v>
      </c>
      <c r="B86" s="160">
        <f>[1]DSNV!B85</f>
        <v>0</v>
      </c>
      <c r="C86" s="160">
        <f>[1]DSNV!C85</f>
        <v>0</v>
      </c>
      <c r="D86" s="160">
        <f>[1]DSNV!D85</f>
        <v>0</v>
      </c>
      <c r="E86" s="160" t="str">
        <f>[1]DSNV!E85</f>
        <v/>
      </c>
      <c r="F86" s="160" t="str">
        <f>[1]DSNV!F85</f>
        <v/>
      </c>
      <c r="G86" s="157"/>
      <c r="H86" s="157"/>
      <c r="I86" s="157"/>
      <c r="J86" s="157"/>
      <c r="K86" s="157"/>
      <c r="L86" s="157"/>
      <c r="M86" s="157"/>
      <c r="N86" s="157"/>
      <c r="O86" s="157"/>
      <c r="P86" s="157"/>
      <c r="Q86" s="157"/>
      <c r="R86" s="157"/>
      <c r="S86" s="157"/>
    </row>
    <row r="87" spans="1:19">
      <c r="A87" s="159">
        <v>85</v>
      </c>
      <c r="B87" s="160">
        <f>[1]DSNV!B86</f>
        <v>0</v>
      </c>
      <c r="C87" s="160">
        <f>[1]DSNV!C86</f>
        <v>0</v>
      </c>
      <c r="D87" s="160">
        <f>[1]DSNV!D86</f>
        <v>0</v>
      </c>
      <c r="E87" s="160" t="str">
        <f>[1]DSNV!E86</f>
        <v/>
      </c>
      <c r="F87" s="160" t="str">
        <f>[1]DSNV!F86</f>
        <v/>
      </c>
      <c r="G87" s="157"/>
      <c r="H87" s="157"/>
      <c r="I87" s="157"/>
      <c r="J87" s="157"/>
      <c r="K87" s="157"/>
      <c r="L87" s="157"/>
      <c r="M87" s="157"/>
      <c r="N87" s="157"/>
      <c r="O87" s="157"/>
      <c r="P87" s="157"/>
      <c r="Q87" s="157"/>
      <c r="R87" s="157"/>
      <c r="S87" s="157"/>
    </row>
    <row r="88" spans="1:19">
      <c r="A88" s="159">
        <v>86</v>
      </c>
      <c r="B88" s="160">
        <f>[1]DSNV!B87</f>
        <v>0</v>
      </c>
      <c r="C88" s="160">
        <f>[1]DSNV!C87</f>
        <v>0</v>
      </c>
      <c r="D88" s="160">
        <f>[1]DSNV!D87</f>
        <v>0</v>
      </c>
      <c r="E88" s="160" t="str">
        <f>[1]DSNV!E87</f>
        <v/>
      </c>
      <c r="F88" s="160" t="str">
        <f>[1]DSNV!F87</f>
        <v/>
      </c>
      <c r="G88" s="157"/>
      <c r="H88" s="157"/>
      <c r="I88" s="157"/>
      <c r="J88" s="157"/>
      <c r="K88" s="157"/>
      <c r="L88" s="157"/>
      <c r="M88" s="157"/>
      <c r="N88" s="157"/>
      <c r="O88" s="157"/>
      <c r="P88" s="157"/>
      <c r="Q88" s="157"/>
      <c r="R88" s="157"/>
      <c r="S88" s="157"/>
    </row>
    <row r="89" spans="1:19">
      <c r="A89" s="159">
        <v>87</v>
      </c>
      <c r="B89" s="160">
        <f>[1]DSNV!B88</f>
        <v>0</v>
      </c>
      <c r="C89" s="160">
        <f>[1]DSNV!C88</f>
        <v>0</v>
      </c>
      <c r="D89" s="160">
        <f>[1]DSNV!D88</f>
        <v>0</v>
      </c>
      <c r="E89" s="160" t="str">
        <f>[1]DSNV!E88</f>
        <v/>
      </c>
      <c r="F89" s="160" t="str">
        <f>[1]DSNV!F88</f>
        <v/>
      </c>
      <c r="G89" s="157"/>
      <c r="H89" s="157"/>
      <c r="I89" s="157"/>
      <c r="J89" s="157"/>
      <c r="K89" s="157"/>
      <c r="L89" s="157"/>
      <c r="M89" s="157"/>
      <c r="N89" s="157"/>
      <c r="O89" s="157"/>
      <c r="P89" s="157"/>
      <c r="Q89" s="157"/>
      <c r="R89" s="157"/>
      <c r="S89" s="157"/>
    </row>
    <row r="90" spans="1:19">
      <c r="A90" s="159">
        <v>88</v>
      </c>
      <c r="B90" s="160">
        <f>[1]DSNV!B89</f>
        <v>0</v>
      </c>
      <c r="C90" s="160">
        <f>[1]DSNV!C89</f>
        <v>0</v>
      </c>
      <c r="D90" s="160">
        <f>[1]DSNV!D89</f>
        <v>0</v>
      </c>
      <c r="E90" s="160" t="str">
        <f>[1]DSNV!E89</f>
        <v/>
      </c>
      <c r="F90" s="160" t="str">
        <f>[1]DSNV!F89</f>
        <v/>
      </c>
      <c r="G90" s="157"/>
      <c r="H90" s="157"/>
      <c r="I90" s="157"/>
      <c r="J90" s="157"/>
      <c r="K90" s="157"/>
      <c r="L90" s="157"/>
      <c r="M90" s="157"/>
      <c r="N90" s="157"/>
      <c r="O90" s="157"/>
      <c r="P90" s="157"/>
      <c r="Q90" s="157"/>
      <c r="R90" s="157"/>
      <c r="S90" s="157"/>
    </row>
    <row r="91" spans="1:19">
      <c r="A91" s="159">
        <v>89</v>
      </c>
      <c r="B91" s="160">
        <f>[1]DSNV!B90</f>
        <v>0</v>
      </c>
      <c r="C91" s="160">
        <f>[1]DSNV!C90</f>
        <v>0</v>
      </c>
      <c r="D91" s="160">
        <f>[1]DSNV!D90</f>
        <v>0</v>
      </c>
      <c r="E91" s="160" t="str">
        <f>[1]DSNV!E90</f>
        <v/>
      </c>
      <c r="F91" s="160" t="str">
        <f>[1]DSNV!F90</f>
        <v/>
      </c>
      <c r="G91" s="157"/>
      <c r="H91" s="157"/>
      <c r="I91" s="157"/>
      <c r="J91" s="157"/>
      <c r="K91" s="157"/>
      <c r="L91" s="157"/>
      <c r="M91" s="157"/>
      <c r="N91" s="157"/>
      <c r="O91" s="157"/>
      <c r="P91" s="157"/>
      <c r="Q91" s="157"/>
      <c r="R91" s="157"/>
      <c r="S91" s="157"/>
    </row>
    <row r="92" spans="1:19">
      <c r="A92" s="159">
        <v>90</v>
      </c>
      <c r="B92" s="160">
        <f>[1]DSNV!B91</f>
        <v>0</v>
      </c>
      <c r="C92" s="160">
        <f>[1]DSNV!C91</f>
        <v>0</v>
      </c>
      <c r="D92" s="160">
        <f>[1]DSNV!D91</f>
        <v>0</v>
      </c>
      <c r="E92" s="160" t="str">
        <f>[1]DSNV!E91</f>
        <v/>
      </c>
      <c r="F92" s="160" t="str">
        <f>[1]DSNV!F91</f>
        <v/>
      </c>
      <c r="G92" s="157"/>
      <c r="H92" s="157"/>
      <c r="I92" s="157"/>
      <c r="J92" s="157"/>
      <c r="K92" s="157"/>
      <c r="L92" s="157"/>
      <c r="M92" s="157"/>
      <c r="N92" s="157"/>
      <c r="O92" s="157"/>
      <c r="P92" s="157"/>
      <c r="Q92" s="157"/>
      <c r="R92" s="157"/>
      <c r="S92" s="157"/>
    </row>
    <row r="93" spans="1:19">
      <c r="A93" s="159">
        <v>91</v>
      </c>
      <c r="B93" s="160">
        <f>[1]DSNV!B92</f>
        <v>0</v>
      </c>
      <c r="C93" s="160">
        <f>[1]DSNV!C92</f>
        <v>0</v>
      </c>
      <c r="D93" s="160">
        <f>[1]DSNV!D92</f>
        <v>0</v>
      </c>
      <c r="E93" s="160" t="str">
        <f>[1]DSNV!E92</f>
        <v/>
      </c>
      <c r="F93" s="160" t="str">
        <f>[1]DSNV!F92</f>
        <v/>
      </c>
      <c r="G93" s="157"/>
      <c r="H93" s="157"/>
      <c r="I93" s="157"/>
      <c r="J93" s="157"/>
      <c r="K93" s="157"/>
      <c r="L93" s="157"/>
      <c r="M93" s="157"/>
      <c r="N93" s="157"/>
      <c r="O93" s="157"/>
      <c r="P93" s="157"/>
      <c r="Q93" s="157"/>
      <c r="R93" s="157"/>
      <c r="S93" s="157"/>
    </row>
    <row r="94" spans="1:19">
      <c r="A94" s="159">
        <v>92</v>
      </c>
      <c r="B94" s="160">
        <f>[1]DSNV!B93</f>
        <v>0</v>
      </c>
      <c r="C94" s="160">
        <f>[1]DSNV!C93</f>
        <v>0</v>
      </c>
      <c r="D94" s="160">
        <f>[1]DSNV!D93</f>
        <v>0</v>
      </c>
      <c r="E94" s="160" t="str">
        <f>[1]DSNV!E93</f>
        <v/>
      </c>
      <c r="F94" s="160" t="str">
        <f>[1]DSNV!F93</f>
        <v/>
      </c>
      <c r="G94" s="157"/>
      <c r="H94" s="157"/>
      <c r="I94" s="157"/>
      <c r="J94" s="157"/>
      <c r="K94" s="157"/>
      <c r="L94" s="157"/>
      <c r="M94" s="157"/>
      <c r="N94" s="157"/>
      <c r="O94" s="157"/>
      <c r="P94" s="157"/>
      <c r="Q94" s="157"/>
      <c r="R94" s="157"/>
      <c r="S94" s="157"/>
    </row>
    <row r="95" spans="1:19">
      <c r="A95" s="159">
        <v>93</v>
      </c>
      <c r="B95" s="160">
        <f>[1]DSNV!B94</f>
        <v>0</v>
      </c>
      <c r="C95" s="160">
        <f>[1]DSNV!C94</f>
        <v>0</v>
      </c>
      <c r="D95" s="160">
        <f>[1]DSNV!D94</f>
        <v>0</v>
      </c>
      <c r="E95" s="160" t="str">
        <f>[1]DSNV!E94</f>
        <v/>
      </c>
      <c r="F95" s="160" t="str">
        <f>[1]DSNV!F94</f>
        <v/>
      </c>
      <c r="G95" s="157"/>
      <c r="H95" s="157"/>
      <c r="I95" s="157"/>
      <c r="J95" s="157"/>
      <c r="K95" s="157"/>
      <c r="L95" s="157"/>
      <c r="M95" s="157"/>
      <c r="N95" s="157"/>
      <c r="O95" s="157"/>
      <c r="P95" s="157"/>
      <c r="Q95" s="157"/>
      <c r="R95" s="157"/>
      <c r="S95" s="157"/>
    </row>
    <row r="96" spans="1:19">
      <c r="A96" s="159">
        <v>94</v>
      </c>
      <c r="B96" s="160">
        <f>[1]DSNV!B95</f>
        <v>0</v>
      </c>
      <c r="C96" s="160">
        <f>[1]DSNV!C95</f>
        <v>0</v>
      </c>
      <c r="D96" s="160">
        <f>[1]DSNV!D95</f>
        <v>0</v>
      </c>
      <c r="E96" s="160" t="str">
        <f>[1]DSNV!E95</f>
        <v/>
      </c>
      <c r="F96" s="160" t="str">
        <f>[1]DSNV!F95</f>
        <v/>
      </c>
      <c r="G96" s="157"/>
      <c r="H96" s="157"/>
      <c r="I96" s="157"/>
      <c r="J96" s="157"/>
      <c r="K96" s="157"/>
      <c r="L96" s="157"/>
      <c r="M96" s="157"/>
      <c r="N96" s="157"/>
      <c r="O96" s="157"/>
      <c r="P96" s="157"/>
      <c r="Q96" s="157"/>
      <c r="R96" s="157"/>
      <c r="S96" s="157"/>
    </row>
    <row r="97" spans="1:19">
      <c r="A97" s="159">
        <v>95</v>
      </c>
      <c r="B97" s="160">
        <f>[1]DSNV!B96</f>
        <v>0</v>
      </c>
      <c r="C97" s="160">
        <f>[1]DSNV!C96</f>
        <v>0</v>
      </c>
      <c r="D97" s="160">
        <f>[1]DSNV!D96</f>
        <v>0</v>
      </c>
      <c r="E97" s="160" t="str">
        <f>[1]DSNV!E96</f>
        <v/>
      </c>
      <c r="F97" s="160" t="str">
        <f>[1]DSNV!F96</f>
        <v/>
      </c>
      <c r="G97" s="157"/>
      <c r="H97" s="157"/>
      <c r="I97" s="157"/>
      <c r="J97" s="157"/>
      <c r="K97" s="157"/>
      <c r="L97" s="157"/>
      <c r="M97" s="157"/>
      <c r="N97" s="157"/>
      <c r="O97" s="157"/>
      <c r="P97" s="157"/>
      <c r="Q97" s="157"/>
      <c r="R97" s="157"/>
      <c r="S97" s="157"/>
    </row>
    <row r="98" spans="1:19">
      <c r="A98" s="159">
        <v>96</v>
      </c>
      <c r="B98" s="160">
        <f>[1]DSNV!B97</f>
        <v>0</v>
      </c>
      <c r="C98" s="160">
        <f>[1]DSNV!C97</f>
        <v>0</v>
      </c>
      <c r="D98" s="160">
        <f>[1]DSNV!D97</f>
        <v>0</v>
      </c>
      <c r="E98" s="160" t="str">
        <f>[1]DSNV!E97</f>
        <v/>
      </c>
      <c r="F98" s="160" t="str">
        <f>[1]DSNV!F97</f>
        <v/>
      </c>
      <c r="G98" s="157"/>
      <c r="H98" s="157"/>
      <c r="I98" s="157"/>
      <c r="J98" s="157"/>
      <c r="K98" s="157"/>
      <c r="L98" s="157"/>
      <c r="M98" s="157"/>
      <c r="N98" s="157"/>
      <c r="O98" s="157"/>
      <c r="P98" s="157"/>
      <c r="Q98" s="157"/>
      <c r="R98" s="157"/>
      <c r="S98" s="157"/>
    </row>
    <row r="99" spans="1:19">
      <c r="A99" s="159">
        <v>97</v>
      </c>
      <c r="B99" s="160">
        <f>[1]DSNV!B98</f>
        <v>0</v>
      </c>
      <c r="C99" s="160">
        <f>[1]DSNV!C98</f>
        <v>0</v>
      </c>
      <c r="D99" s="160">
        <f>[1]DSNV!D98</f>
        <v>0</v>
      </c>
      <c r="E99" s="160" t="str">
        <f>[1]DSNV!E98</f>
        <v/>
      </c>
      <c r="F99" s="160" t="str">
        <f>[1]DSNV!F98</f>
        <v/>
      </c>
      <c r="G99" s="157"/>
      <c r="H99" s="157"/>
      <c r="I99" s="157"/>
      <c r="J99" s="157"/>
      <c r="K99" s="157"/>
      <c r="L99" s="157"/>
      <c r="M99" s="157"/>
      <c r="N99" s="157"/>
      <c r="O99" s="157"/>
      <c r="P99" s="157"/>
      <c r="Q99" s="157"/>
      <c r="R99" s="157"/>
      <c r="S99" s="157"/>
    </row>
    <row r="100" spans="1:19">
      <c r="A100" s="159">
        <v>98</v>
      </c>
      <c r="B100" s="160">
        <f>[1]DSNV!B99</f>
        <v>0</v>
      </c>
      <c r="C100" s="160">
        <f>[1]DSNV!C99</f>
        <v>0</v>
      </c>
      <c r="D100" s="160">
        <f>[1]DSNV!D99</f>
        <v>0</v>
      </c>
      <c r="E100" s="160" t="str">
        <f>[1]DSNV!E99</f>
        <v/>
      </c>
      <c r="F100" s="160" t="str">
        <f>[1]DSNV!F99</f>
        <v/>
      </c>
      <c r="G100" s="157"/>
      <c r="H100" s="157"/>
      <c r="I100" s="157"/>
      <c r="J100" s="157"/>
      <c r="K100" s="157"/>
      <c r="L100" s="157"/>
      <c r="M100" s="157"/>
      <c r="N100" s="157"/>
      <c r="O100" s="157"/>
      <c r="P100" s="157"/>
      <c r="Q100" s="157"/>
      <c r="R100" s="157"/>
      <c r="S100" s="157"/>
    </row>
    <row r="101" spans="1:19">
      <c r="A101" s="159">
        <v>99</v>
      </c>
      <c r="B101" s="160">
        <f>[1]DSNV!B100</f>
        <v>0</v>
      </c>
      <c r="C101" s="160">
        <f>[1]DSNV!C100</f>
        <v>0</v>
      </c>
      <c r="D101" s="160">
        <f>[1]DSNV!D100</f>
        <v>0</v>
      </c>
      <c r="E101" s="160" t="str">
        <f>[1]DSNV!E100</f>
        <v/>
      </c>
      <c r="F101" s="160" t="str">
        <f>[1]DSNV!F100</f>
        <v/>
      </c>
      <c r="G101" s="157"/>
      <c r="H101" s="157"/>
      <c r="I101" s="157"/>
      <c r="J101" s="157"/>
      <c r="K101" s="157"/>
      <c r="L101" s="157"/>
      <c r="M101" s="157"/>
      <c r="N101" s="157"/>
      <c r="O101" s="157"/>
      <c r="P101" s="157"/>
      <c r="Q101" s="157"/>
      <c r="R101" s="157"/>
      <c r="S101" s="157"/>
    </row>
    <row r="102" spans="1:19">
      <c r="A102" s="159">
        <v>100</v>
      </c>
      <c r="B102" s="160">
        <f>[1]DSNV!B101</f>
        <v>0</v>
      </c>
      <c r="C102" s="160">
        <f>[1]DSNV!C101</f>
        <v>0</v>
      </c>
      <c r="D102" s="160">
        <f>[1]DSNV!D101</f>
        <v>0</v>
      </c>
      <c r="E102" s="160" t="str">
        <f>[1]DSNV!E101</f>
        <v/>
      </c>
      <c r="F102" s="160" t="str">
        <f>[1]DSNV!F101</f>
        <v/>
      </c>
      <c r="G102" s="157"/>
      <c r="H102" s="157"/>
      <c r="I102" s="157"/>
      <c r="J102" s="157"/>
      <c r="K102" s="157"/>
      <c r="L102" s="157"/>
      <c r="M102" s="157"/>
      <c r="N102" s="157"/>
      <c r="O102" s="157"/>
      <c r="P102" s="157"/>
      <c r="Q102" s="157"/>
      <c r="R102" s="157"/>
      <c r="S102" s="157"/>
    </row>
    <row r="103" spans="1:19">
      <c r="A103" s="157"/>
      <c r="B103" s="157"/>
      <c r="C103" s="157"/>
      <c r="D103" s="157"/>
      <c r="E103" s="157"/>
      <c r="F103" s="157"/>
      <c r="G103" s="157"/>
      <c r="H103" s="157"/>
      <c r="I103" s="157"/>
      <c r="J103" s="157"/>
      <c r="K103" s="157"/>
      <c r="L103" s="157"/>
      <c r="M103" s="157"/>
      <c r="N103" s="157"/>
      <c r="O103" s="157"/>
      <c r="P103" s="157"/>
      <c r="Q103" s="157"/>
      <c r="R103" s="157"/>
      <c r="S103" s="157"/>
    </row>
    <row r="104" spans="1:19">
      <c r="A104" s="157"/>
      <c r="B104" s="157"/>
      <c r="C104" s="157"/>
      <c r="D104" s="157"/>
      <c r="E104" s="157"/>
      <c r="F104" s="157"/>
      <c r="G104" s="157"/>
      <c r="H104" s="157"/>
      <c r="I104" s="157"/>
      <c r="J104" s="157"/>
      <c r="K104" s="157"/>
      <c r="L104" s="157"/>
      <c r="M104" s="157"/>
      <c r="N104" s="157"/>
      <c r="O104" s="157"/>
      <c r="P104" s="157"/>
      <c r="Q104" s="157"/>
      <c r="R104" s="157"/>
      <c r="S104" s="157"/>
    </row>
    <row r="105" spans="1:19">
      <c r="A105" s="157"/>
      <c r="B105" s="157"/>
      <c r="C105" s="157"/>
      <c r="D105" s="157"/>
      <c r="E105" s="157"/>
      <c r="F105" s="157"/>
      <c r="G105" s="157"/>
      <c r="H105" s="157"/>
      <c r="I105" s="157"/>
      <c r="J105" s="157"/>
      <c r="K105" s="157"/>
      <c r="L105" s="157"/>
      <c r="M105" s="157"/>
      <c r="N105" s="157"/>
      <c r="O105" s="157"/>
      <c r="P105" s="157"/>
      <c r="Q105" s="157"/>
      <c r="R105" s="157"/>
      <c r="S105" s="157"/>
    </row>
    <row r="106" spans="1:19">
      <c r="A106" s="157"/>
      <c r="B106" s="157"/>
      <c r="C106" s="157"/>
      <c r="D106" s="157"/>
      <c r="E106" s="157"/>
      <c r="F106" s="157"/>
      <c r="G106" s="157"/>
      <c r="H106" s="157"/>
      <c r="I106" s="157"/>
      <c r="J106" s="157"/>
      <c r="K106" s="157"/>
      <c r="L106" s="157"/>
      <c r="M106" s="157"/>
      <c r="N106" s="157"/>
      <c r="O106" s="157"/>
      <c r="P106" s="157"/>
      <c r="Q106" s="157"/>
      <c r="R106" s="157"/>
      <c r="S106" s="157"/>
    </row>
    <row r="107" spans="1:19">
      <c r="A107" s="157"/>
      <c r="B107" s="157"/>
      <c r="C107" s="157"/>
      <c r="D107" s="157"/>
      <c r="E107" s="157"/>
      <c r="F107" s="157"/>
      <c r="G107" s="157"/>
      <c r="H107" s="157"/>
      <c r="I107" s="157"/>
      <c r="J107" s="157"/>
      <c r="K107" s="157"/>
      <c r="L107" s="157"/>
      <c r="M107" s="157"/>
      <c r="N107" s="157"/>
      <c r="O107" s="157"/>
      <c r="P107" s="157"/>
      <c r="Q107" s="157"/>
      <c r="R107" s="157"/>
      <c r="S107" s="157"/>
    </row>
    <row r="108" spans="1:19">
      <c r="A108" s="157"/>
      <c r="B108" s="157"/>
      <c r="C108" s="157"/>
      <c r="D108" s="157"/>
      <c r="E108" s="157"/>
      <c r="F108" s="157"/>
      <c r="G108" s="157"/>
      <c r="H108" s="157"/>
      <c r="I108" s="157"/>
      <c r="J108" s="157"/>
      <c r="K108" s="157"/>
      <c r="L108" s="157"/>
      <c r="M108" s="157"/>
      <c r="N108" s="157"/>
      <c r="O108" s="157"/>
      <c r="P108" s="157"/>
      <c r="Q108" s="157"/>
      <c r="R108" s="157"/>
      <c r="S108" s="157"/>
    </row>
    <row r="109" spans="1:19">
      <c r="A109" s="157"/>
      <c r="B109" s="157"/>
      <c r="C109" s="157"/>
      <c r="D109" s="157"/>
      <c r="E109" s="157"/>
      <c r="F109" s="157"/>
      <c r="G109" s="157"/>
      <c r="H109" s="157"/>
      <c r="I109" s="157"/>
      <c r="J109" s="157"/>
      <c r="K109" s="157"/>
      <c r="L109" s="157"/>
      <c r="M109" s="157"/>
      <c r="N109" s="157"/>
      <c r="O109" s="157"/>
      <c r="P109" s="157"/>
      <c r="Q109" s="157"/>
      <c r="R109" s="157"/>
      <c r="S109" s="157"/>
    </row>
    <row r="110" spans="1:19">
      <c r="A110" s="157"/>
      <c r="B110" s="157"/>
      <c r="C110" s="157"/>
      <c r="D110" s="157"/>
      <c r="E110" s="157"/>
      <c r="F110" s="157"/>
      <c r="G110" s="157"/>
      <c r="H110" s="157"/>
      <c r="I110" s="157"/>
      <c r="J110" s="157"/>
      <c r="K110" s="157"/>
      <c r="L110" s="157"/>
      <c r="M110" s="157"/>
      <c r="N110" s="157"/>
      <c r="O110" s="157"/>
      <c r="P110" s="157"/>
      <c r="Q110" s="157"/>
      <c r="R110" s="157"/>
      <c r="S110" s="157"/>
    </row>
    <row r="111" spans="1:19">
      <c r="A111" s="157"/>
      <c r="B111" s="157"/>
      <c r="C111" s="157"/>
      <c r="D111" s="157"/>
      <c r="E111" s="157"/>
      <c r="F111" s="157"/>
      <c r="G111" s="157"/>
      <c r="H111" s="157"/>
      <c r="I111" s="157"/>
      <c r="J111" s="157"/>
      <c r="K111" s="157"/>
      <c r="L111" s="157"/>
      <c r="M111" s="157"/>
      <c r="N111" s="157"/>
      <c r="O111" s="157"/>
      <c r="P111" s="157"/>
      <c r="Q111" s="157"/>
      <c r="R111" s="157"/>
      <c r="S111" s="157"/>
    </row>
    <row r="112" spans="1:19">
      <c r="A112" s="157"/>
      <c r="B112" s="157"/>
      <c r="C112" s="157"/>
      <c r="D112" s="157"/>
      <c r="E112" s="157"/>
      <c r="F112" s="157"/>
      <c r="G112" s="157"/>
      <c r="H112" s="157"/>
      <c r="I112" s="157"/>
      <c r="J112" s="157"/>
      <c r="K112" s="157"/>
      <c r="L112" s="157"/>
      <c r="M112" s="157"/>
      <c r="N112" s="157"/>
      <c r="O112" s="157"/>
      <c r="P112" s="157"/>
      <c r="Q112" s="157"/>
      <c r="R112" s="157"/>
      <c r="S112" s="157"/>
    </row>
    <row r="113" spans="1:19">
      <c r="A113" s="157"/>
      <c r="B113" s="157"/>
      <c r="C113" s="157"/>
      <c r="D113" s="157"/>
      <c r="E113" s="157"/>
      <c r="F113" s="157"/>
      <c r="G113" s="157"/>
      <c r="H113" s="157"/>
      <c r="I113" s="157"/>
      <c r="J113" s="157"/>
      <c r="K113" s="157"/>
      <c r="L113" s="157"/>
      <c r="M113" s="157"/>
      <c r="N113" s="157"/>
      <c r="O113" s="157"/>
      <c r="P113" s="157"/>
      <c r="Q113" s="157"/>
      <c r="R113" s="157"/>
      <c r="S113" s="157"/>
    </row>
    <row r="114" spans="1:19">
      <c r="A114" s="157"/>
      <c r="B114" s="157"/>
      <c r="C114" s="157"/>
      <c r="D114" s="157"/>
      <c r="E114" s="157"/>
      <c r="F114" s="157"/>
      <c r="G114" s="157"/>
      <c r="H114" s="157"/>
      <c r="I114" s="157"/>
      <c r="J114" s="157"/>
      <c r="K114" s="157"/>
      <c r="L114" s="157"/>
      <c r="M114" s="157"/>
      <c r="N114" s="157"/>
      <c r="O114" s="157"/>
      <c r="P114" s="157"/>
      <c r="Q114" s="157"/>
      <c r="R114" s="157"/>
      <c r="S114" s="157"/>
    </row>
    <row r="115" spans="1:19">
      <c r="A115" s="157"/>
      <c r="B115" s="157"/>
      <c r="C115" s="157"/>
      <c r="D115" s="157"/>
      <c r="E115" s="157"/>
      <c r="F115" s="157"/>
      <c r="G115" s="157"/>
      <c r="H115" s="157"/>
      <c r="I115" s="157"/>
      <c r="J115" s="157"/>
      <c r="K115" s="157"/>
      <c r="L115" s="157"/>
      <c r="M115" s="157"/>
      <c r="N115" s="157"/>
      <c r="O115" s="157"/>
      <c r="P115" s="157"/>
      <c r="Q115" s="157"/>
      <c r="R115" s="157"/>
      <c r="S115" s="157"/>
    </row>
    <row r="116" spans="1:19">
      <c r="A116" s="157"/>
      <c r="B116" s="157"/>
      <c r="C116" s="157"/>
      <c r="D116" s="157"/>
      <c r="E116" s="157"/>
      <c r="F116" s="157"/>
      <c r="G116" s="157"/>
      <c r="H116" s="157"/>
      <c r="I116" s="157"/>
      <c r="J116" s="157"/>
      <c r="K116" s="157"/>
      <c r="L116" s="157"/>
      <c r="M116" s="157"/>
      <c r="N116" s="157"/>
      <c r="O116" s="157"/>
      <c r="P116" s="157"/>
      <c r="Q116" s="157"/>
      <c r="R116" s="157"/>
      <c r="S116" s="157"/>
    </row>
    <row r="117" spans="1:19">
      <c r="A117" s="157"/>
      <c r="B117" s="157"/>
      <c r="C117" s="157"/>
      <c r="D117" s="157"/>
      <c r="E117" s="157"/>
      <c r="F117" s="157"/>
      <c r="G117" s="157"/>
      <c r="H117" s="157"/>
      <c r="I117" s="157"/>
      <c r="J117" s="157"/>
      <c r="K117" s="157"/>
      <c r="L117" s="157"/>
      <c r="M117" s="157"/>
      <c r="N117" s="157"/>
      <c r="O117" s="157"/>
      <c r="P117" s="157"/>
      <c r="Q117" s="157"/>
      <c r="R117" s="157"/>
      <c r="S117" s="157"/>
    </row>
    <row r="118" spans="1:19">
      <c r="A118" s="157"/>
      <c r="B118" s="157"/>
      <c r="C118" s="157"/>
      <c r="D118" s="157"/>
      <c r="E118" s="157"/>
      <c r="F118" s="157"/>
      <c r="G118" s="157"/>
      <c r="H118" s="157"/>
      <c r="I118" s="157"/>
      <c r="J118" s="157"/>
      <c r="K118" s="157"/>
      <c r="L118" s="157"/>
      <c r="M118" s="157"/>
      <c r="N118" s="157"/>
      <c r="O118" s="157"/>
      <c r="P118" s="157"/>
      <c r="Q118" s="157"/>
      <c r="R118" s="157"/>
      <c r="S118" s="157"/>
    </row>
    <row r="119" spans="1:19">
      <c r="A119" s="157"/>
      <c r="B119" s="157"/>
      <c r="C119" s="157"/>
      <c r="D119" s="157"/>
      <c r="E119" s="157"/>
      <c r="F119" s="157"/>
      <c r="G119" s="157"/>
      <c r="H119" s="157"/>
      <c r="I119" s="157"/>
      <c r="J119" s="157"/>
      <c r="K119" s="157"/>
      <c r="L119" s="157"/>
      <c r="M119" s="157"/>
      <c r="N119" s="157"/>
      <c r="O119" s="157"/>
      <c r="P119" s="157"/>
      <c r="Q119" s="157"/>
      <c r="R119" s="157"/>
      <c r="S119" s="157"/>
    </row>
    <row r="120" spans="1:19">
      <c r="A120" s="157"/>
      <c r="B120" s="157"/>
      <c r="C120" s="157"/>
      <c r="D120" s="157"/>
      <c r="E120" s="157"/>
      <c r="F120" s="157"/>
      <c r="G120" s="157"/>
      <c r="H120" s="157"/>
      <c r="I120" s="157"/>
      <c r="J120" s="157"/>
      <c r="K120" s="157"/>
      <c r="L120" s="157"/>
      <c r="M120" s="157"/>
      <c r="N120" s="157"/>
      <c r="O120" s="157"/>
      <c r="P120" s="157"/>
      <c r="Q120" s="157"/>
      <c r="R120" s="157"/>
      <c r="S120" s="157"/>
    </row>
    <row r="121" spans="1:19">
      <c r="A121" s="157"/>
      <c r="B121" s="157"/>
      <c r="C121" s="157"/>
      <c r="D121" s="157"/>
      <c r="E121" s="157"/>
      <c r="F121" s="157"/>
      <c r="G121" s="157"/>
      <c r="H121" s="157"/>
      <c r="I121" s="157"/>
      <c r="J121" s="157"/>
      <c r="K121" s="157"/>
      <c r="L121" s="157"/>
      <c r="M121" s="157"/>
      <c r="N121" s="157"/>
      <c r="O121" s="157"/>
      <c r="P121" s="157"/>
      <c r="Q121" s="157"/>
      <c r="R121" s="157"/>
      <c r="S121" s="157"/>
    </row>
    <row r="122" spans="1:19">
      <c r="A122" s="157"/>
      <c r="B122" s="157"/>
      <c r="C122" s="157"/>
      <c r="D122" s="157"/>
      <c r="E122" s="157"/>
      <c r="F122" s="157"/>
      <c r="G122" s="157"/>
      <c r="H122" s="157"/>
      <c r="I122" s="157"/>
      <c r="J122" s="157"/>
      <c r="K122" s="157"/>
      <c r="L122" s="157"/>
      <c r="M122" s="157"/>
      <c r="N122" s="157"/>
      <c r="O122" s="157"/>
      <c r="P122" s="157"/>
      <c r="Q122" s="157"/>
      <c r="R122" s="157"/>
      <c r="S122" s="157"/>
    </row>
    <row r="123" spans="1:19">
      <c r="A123" s="157"/>
      <c r="B123" s="157"/>
      <c r="C123" s="157"/>
      <c r="D123" s="157"/>
      <c r="E123" s="157"/>
      <c r="F123" s="157"/>
      <c r="G123" s="157"/>
      <c r="H123" s="157"/>
      <c r="I123" s="157"/>
      <c r="J123" s="157"/>
      <c r="K123" s="157"/>
      <c r="L123" s="157"/>
      <c r="M123" s="157"/>
      <c r="N123" s="157"/>
      <c r="O123" s="157"/>
      <c r="P123" s="157"/>
      <c r="Q123" s="157"/>
      <c r="R123" s="157"/>
      <c r="S123" s="157"/>
    </row>
    <row r="124" spans="1:19">
      <c r="A124" s="157"/>
      <c r="B124" s="157"/>
      <c r="C124" s="157"/>
      <c r="D124" s="157"/>
      <c r="E124" s="157"/>
      <c r="F124" s="157"/>
      <c r="G124" s="157"/>
      <c r="H124" s="157"/>
      <c r="I124" s="157"/>
      <c r="J124" s="157"/>
      <c r="K124" s="157"/>
      <c r="L124" s="157"/>
      <c r="M124" s="157"/>
      <c r="N124" s="157"/>
      <c r="O124" s="157"/>
      <c r="P124" s="157"/>
      <c r="Q124" s="157"/>
      <c r="R124" s="157"/>
      <c r="S124" s="157"/>
    </row>
    <row r="125" spans="1:19">
      <c r="A125" s="157"/>
      <c r="B125" s="157"/>
      <c r="C125" s="157"/>
      <c r="D125" s="157"/>
      <c r="E125" s="157"/>
      <c r="F125" s="157"/>
      <c r="G125" s="157"/>
      <c r="H125" s="157"/>
      <c r="I125" s="157"/>
      <c r="J125" s="157"/>
      <c r="K125" s="157"/>
      <c r="L125" s="157"/>
      <c r="M125" s="157"/>
      <c r="N125" s="157"/>
      <c r="O125" s="157"/>
      <c r="P125" s="157"/>
      <c r="Q125" s="157"/>
      <c r="R125" s="157"/>
      <c r="S125" s="157"/>
    </row>
    <row r="126" spans="1:19">
      <c r="A126" s="157"/>
      <c r="B126" s="157"/>
      <c r="C126" s="157"/>
      <c r="D126" s="157"/>
      <c r="E126" s="157"/>
      <c r="F126" s="157"/>
      <c r="G126" s="157"/>
      <c r="H126" s="157"/>
      <c r="I126" s="157"/>
      <c r="J126" s="157"/>
      <c r="K126" s="157"/>
      <c r="L126" s="157"/>
      <c r="M126" s="157"/>
      <c r="N126" s="157"/>
      <c r="O126" s="157"/>
      <c r="P126" s="157"/>
      <c r="Q126" s="157"/>
      <c r="R126" s="157"/>
      <c r="S126" s="157"/>
    </row>
    <row r="127" spans="1:19">
      <c r="A127" s="157"/>
      <c r="B127" s="157"/>
      <c r="C127" s="157"/>
      <c r="D127" s="157"/>
      <c r="E127" s="157"/>
      <c r="F127" s="157"/>
      <c r="G127" s="157"/>
      <c r="H127" s="157"/>
      <c r="I127" s="157"/>
      <c r="J127" s="157"/>
      <c r="K127" s="157"/>
      <c r="L127" s="157"/>
      <c r="M127" s="157"/>
      <c r="N127" s="157"/>
      <c r="O127" s="157"/>
      <c r="P127" s="157"/>
      <c r="Q127" s="157"/>
      <c r="R127" s="157"/>
      <c r="S127" s="157"/>
    </row>
    <row r="128" spans="1:19">
      <c r="A128" s="157"/>
      <c r="B128" s="157"/>
      <c r="C128" s="157"/>
      <c r="D128" s="157"/>
      <c r="E128" s="157"/>
      <c r="F128" s="157"/>
      <c r="G128" s="157"/>
      <c r="H128" s="157"/>
      <c r="I128" s="157"/>
      <c r="J128" s="157"/>
      <c r="K128" s="157"/>
      <c r="L128" s="157"/>
      <c r="M128" s="157"/>
      <c r="N128" s="157"/>
      <c r="O128" s="157"/>
      <c r="P128" s="157"/>
      <c r="Q128" s="157"/>
      <c r="R128" s="157"/>
      <c r="S128" s="157"/>
    </row>
    <row r="129" spans="1:19">
      <c r="A129" s="157"/>
      <c r="B129" s="157"/>
      <c r="C129" s="157"/>
      <c r="D129" s="157"/>
      <c r="E129" s="157"/>
      <c r="F129" s="157"/>
      <c r="G129" s="157"/>
      <c r="H129" s="157"/>
      <c r="I129" s="157"/>
      <c r="J129" s="157"/>
      <c r="K129" s="157"/>
      <c r="L129" s="157"/>
      <c r="M129" s="157"/>
      <c r="N129" s="157"/>
      <c r="O129" s="157"/>
      <c r="P129" s="157"/>
      <c r="Q129" s="157"/>
      <c r="R129" s="157"/>
      <c r="S129" s="157"/>
    </row>
    <row r="130" spans="1:19">
      <c r="A130" s="157"/>
      <c r="B130" s="157"/>
      <c r="C130" s="157"/>
      <c r="D130" s="157"/>
      <c r="E130" s="157"/>
      <c r="F130" s="157"/>
      <c r="G130" s="157"/>
      <c r="H130" s="157"/>
      <c r="I130" s="157"/>
      <c r="J130" s="157"/>
      <c r="K130" s="157"/>
      <c r="L130" s="157"/>
      <c r="M130" s="157"/>
      <c r="N130" s="157"/>
      <c r="O130" s="157"/>
      <c r="P130" s="157"/>
      <c r="Q130" s="157"/>
      <c r="R130" s="157"/>
      <c r="S130" s="157"/>
    </row>
    <row r="131" spans="1:19">
      <c r="A131" s="157"/>
      <c r="B131" s="157"/>
      <c r="C131" s="157"/>
      <c r="D131" s="157"/>
      <c r="E131" s="157"/>
      <c r="F131" s="157"/>
      <c r="G131" s="157"/>
      <c r="H131" s="157"/>
      <c r="I131" s="157"/>
      <c r="J131" s="157"/>
      <c r="K131" s="157"/>
      <c r="L131" s="157"/>
      <c r="M131" s="157"/>
      <c r="N131" s="157"/>
      <c r="O131" s="157"/>
      <c r="P131" s="157"/>
      <c r="Q131" s="157"/>
      <c r="R131" s="157"/>
      <c r="S131" s="157"/>
    </row>
    <row r="132" spans="1:19">
      <c r="A132" s="157"/>
      <c r="B132" s="157"/>
      <c r="C132" s="157"/>
      <c r="D132" s="157"/>
      <c r="E132" s="157"/>
      <c r="F132" s="157"/>
      <c r="G132" s="157"/>
      <c r="H132" s="157"/>
      <c r="I132" s="157"/>
      <c r="J132" s="157"/>
      <c r="K132" s="157"/>
      <c r="L132" s="157"/>
      <c r="M132" s="157"/>
      <c r="N132" s="157"/>
      <c r="O132" s="157"/>
      <c r="P132" s="157"/>
      <c r="Q132" s="157"/>
      <c r="R132" s="157"/>
      <c r="S132" s="157"/>
    </row>
    <row r="133" spans="1:19">
      <c r="A133" s="157"/>
      <c r="B133" s="157"/>
      <c r="C133" s="157"/>
      <c r="D133" s="157"/>
      <c r="E133" s="157"/>
      <c r="F133" s="157"/>
      <c r="G133" s="157"/>
      <c r="H133" s="157"/>
      <c r="I133" s="157"/>
      <c r="J133" s="157"/>
      <c r="K133" s="157"/>
      <c r="L133" s="157"/>
      <c r="M133" s="157"/>
      <c r="N133" s="157"/>
      <c r="O133" s="157"/>
      <c r="P133" s="157"/>
      <c r="Q133" s="157"/>
      <c r="R133" s="157"/>
      <c r="S133" s="157"/>
    </row>
    <row r="134" spans="1:19">
      <c r="A134" s="157"/>
      <c r="B134" s="157"/>
      <c r="C134" s="157"/>
      <c r="D134" s="157"/>
      <c r="E134" s="157"/>
      <c r="F134" s="157"/>
      <c r="G134" s="157"/>
      <c r="H134" s="157"/>
      <c r="I134" s="157"/>
      <c r="J134" s="157"/>
      <c r="K134" s="157"/>
      <c r="L134" s="157"/>
      <c r="M134" s="157"/>
      <c r="N134" s="157"/>
      <c r="O134" s="157"/>
      <c r="P134" s="157"/>
      <c r="Q134" s="157"/>
      <c r="R134" s="157"/>
      <c r="S134" s="157"/>
    </row>
    <row r="135" spans="1:19">
      <c r="A135" s="157"/>
      <c r="B135" s="157"/>
      <c r="C135" s="157"/>
      <c r="D135" s="157"/>
      <c r="E135" s="157"/>
      <c r="F135" s="157"/>
      <c r="G135" s="157"/>
      <c r="H135" s="157"/>
      <c r="I135" s="157"/>
      <c r="J135" s="157"/>
      <c r="K135" s="157"/>
      <c r="L135" s="157"/>
      <c r="M135" s="157"/>
      <c r="N135" s="157"/>
      <c r="O135" s="157"/>
      <c r="P135" s="157"/>
      <c r="Q135" s="157"/>
      <c r="R135" s="157"/>
      <c r="S135" s="157"/>
    </row>
    <row r="136" spans="1:19">
      <c r="A136" s="157"/>
      <c r="B136" s="157"/>
      <c r="C136" s="157"/>
      <c r="D136" s="157"/>
      <c r="E136" s="157"/>
      <c r="F136" s="157"/>
      <c r="G136" s="157"/>
      <c r="H136" s="157"/>
      <c r="I136" s="157"/>
      <c r="J136" s="157"/>
      <c r="K136" s="157"/>
      <c r="L136" s="157"/>
      <c r="M136" s="157"/>
      <c r="N136" s="157"/>
      <c r="O136" s="157"/>
      <c r="P136" s="157"/>
      <c r="Q136" s="157"/>
      <c r="R136" s="157"/>
      <c r="S136" s="157"/>
    </row>
    <row r="137" spans="1:19">
      <c r="A137" s="157"/>
      <c r="B137" s="157"/>
      <c r="C137" s="157"/>
      <c r="D137" s="157"/>
      <c r="E137" s="157"/>
      <c r="F137" s="157"/>
      <c r="G137" s="157"/>
      <c r="H137" s="157"/>
      <c r="I137" s="157"/>
      <c r="J137" s="157"/>
      <c r="K137" s="157"/>
      <c r="L137" s="157"/>
      <c r="M137" s="157"/>
      <c r="N137" s="157"/>
      <c r="O137" s="157"/>
      <c r="P137" s="157"/>
      <c r="Q137" s="157"/>
      <c r="R137" s="157"/>
      <c r="S137" s="157"/>
    </row>
    <row r="138" spans="1:19">
      <c r="A138" s="157"/>
      <c r="B138" s="157"/>
      <c r="C138" s="157"/>
      <c r="D138" s="157"/>
      <c r="E138" s="157"/>
      <c r="F138" s="157"/>
      <c r="G138" s="157"/>
      <c r="H138" s="157"/>
      <c r="I138" s="157"/>
      <c r="J138" s="157"/>
      <c r="K138" s="157"/>
      <c r="L138" s="157"/>
      <c r="M138" s="157"/>
      <c r="N138" s="157"/>
      <c r="O138" s="157"/>
      <c r="P138" s="157"/>
      <c r="Q138" s="157"/>
      <c r="R138" s="157"/>
      <c r="S138" s="157"/>
    </row>
    <row r="139" spans="1:19">
      <c r="A139" s="157"/>
      <c r="B139" s="157"/>
      <c r="C139" s="157"/>
      <c r="D139" s="157"/>
      <c r="E139" s="157"/>
      <c r="F139" s="157"/>
      <c r="G139" s="157"/>
      <c r="H139" s="157"/>
      <c r="I139" s="157"/>
      <c r="J139" s="157"/>
      <c r="K139" s="157"/>
      <c r="L139" s="157"/>
      <c r="M139" s="157"/>
      <c r="N139" s="157"/>
      <c r="O139" s="157"/>
      <c r="P139" s="157"/>
      <c r="Q139" s="157"/>
      <c r="R139" s="157"/>
      <c r="S139" s="157"/>
    </row>
    <row r="140" spans="1:19">
      <c r="A140" s="157"/>
      <c r="B140" s="157"/>
      <c r="C140" s="157"/>
      <c r="D140" s="157"/>
      <c r="E140" s="157"/>
      <c r="F140" s="157"/>
      <c r="G140" s="157"/>
      <c r="H140" s="157"/>
      <c r="I140" s="157"/>
      <c r="J140" s="157"/>
      <c r="K140" s="157"/>
      <c r="L140" s="157"/>
      <c r="M140" s="157"/>
      <c r="N140" s="157"/>
      <c r="O140" s="157"/>
      <c r="P140" s="157"/>
      <c r="Q140" s="157"/>
      <c r="R140" s="157"/>
      <c r="S140" s="157"/>
    </row>
    <row r="141" spans="1:19">
      <c r="A141" s="157"/>
      <c r="B141" s="157"/>
      <c r="C141" s="157"/>
      <c r="D141" s="157"/>
      <c r="E141" s="157"/>
      <c r="F141" s="157"/>
      <c r="G141" s="157"/>
      <c r="H141" s="157"/>
      <c r="I141" s="157"/>
      <c r="J141" s="157"/>
      <c r="K141" s="157"/>
      <c r="L141" s="157"/>
      <c r="M141" s="157"/>
      <c r="N141" s="157"/>
      <c r="O141" s="157"/>
      <c r="P141" s="157"/>
      <c r="Q141" s="157"/>
      <c r="R141" s="157"/>
      <c r="S141" s="157"/>
    </row>
    <row r="142" spans="1:19">
      <c r="A142" s="157"/>
      <c r="B142" s="157"/>
      <c r="C142" s="157"/>
      <c r="D142" s="157"/>
      <c r="E142" s="157"/>
      <c r="F142" s="157"/>
      <c r="G142" s="157"/>
      <c r="H142" s="157"/>
      <c r="I142" s="157"/>
      <c r="J142" s="157"/>
      <c r="K142" s="157"/>
      <c r="L142" s="157"/>
      <c r="M142" s="157"/>
      <c r="N142" s="157"/>
      <c r="O142" s="157"/>
      <c r="P142" s="157"/>
      <c r="Q142" s="157"/>
      <c r="R142" s="157"/>
      <c r="S142" s="157"/>
    </row>
    <row r="143" spans="1:19">
      <c r="A143" s="157"/>
      <c r="B143" s="157"/>
      <c r="C143" s="157"/>
      <c r="D143" s="157"/>
      <c r="E143" s="157"/>
      <c r="F143" s="157"/>
      <c r="G143" s="157"/>
      <c r="H143" s="157"/>
      <c r="I143" s="157"/>
      <c r="J143" s="157"/>
      <c r="K143" s="157"/>
      <c r="L143" s="157"/>
      <c r="M143" s="157"/>
      <c r="N143" s="157"/>
      <c r="O143" s="157"/>
      <c r="P143" s="157"/>
      <c r="Q143" s="157"/>
      <c r="R143" s="157"/>
      <c r="S143" s="157"/>
    </row>
    <row r="144" spans="1:19">
      <c r="A144" s="157"/>
      <c r="B144" s="157"/>
      <c r="C144" s="157"/>
      <c r="D144" s="157"/>
      <c r="E144" s="157"/>
      <c r="F144" s="157"/>
      <c r="G144" s="157"/>
      <c r="H144" s="157"/>
      <c r="I144" s="157"/>
      <c r="J144" s="157"/>
      <c r="K144" s="157"/>
      <c r="L144" s="157"/>
      <c r="M144" s="157"/>
      <c r="N144" s="157"/>
      <c r="O144" s="157"/>
      <c r="P144" s="157"/>
      <c r="Q144" s="157"/>
      <c r="R144" s="157"/>
      <c r="S144" s="157"/>
    </row>
    <row r="145" spans="1:19">
      <c r="A145" s="157"/>
      <c r="B145" s="157"/>
      <c r="C145" s="157"/>
      <c r="D145" s="157"/>
      <c r="E145" s="157"/>
      <c r="F145" s="157"/>
      <c r="G145" s="157"/>
      <c r="H145" s="157"/>
      <c r="I145" s="157"/>
      <c r="J145" s="157"/>
      <c r="K145" s="157"/>
      <c r="L145" s="157"/>
      <c r="M145" s="157"/>
      <c r="N145" s="157"/>
      <c r="O145" s="157"/>
      <c r="P145" s="157"/>
      <c r="Q145" s="157"/>
      <c r="R145" s="157"/>
      <c r="S145" s="157"/>
    </row>
    <row r="146" spans="1:19">
      <c r="A146" s="157"/>
      <c r="B146" s="157"/>
      <c r="C146" s="157"/>
      <c r="D146" s="157"/>
      <c r="E146" s="157"/>
      <c r="F146" s="157"/>
      <c r="G146" s="157"/>
      <c r="H146" s="157"/>
      <c r="I146" s="157"/>
      <c r="J146" s="157"/>
      <c r="K146" s="157"/>
      <c r="L146" s="157"/>
      <c r="M146" s="157"/>
      <c r="N146" s="157"/>
      <c r="O146" s="157"/>
      <c r="P146" s="157"/>
      <c r="Q146" s="157"/>
      <c r="R146" s="157"/>
      <c r="S146" s="157"/>
    </row>
    <row r="147" spans="1:19">
      <c r="A147" s="157"/>
      <c r="B147" s="157"/>
      <c r="C147" s="157"/>
      <c r="D147" s="157"/>
      <c r="E147" s="157"/>
      <c r="F147" s="157"/>
      <c r="G147" s="157"/>
      <c r="H147" s="157"/>
      <c r="I147" s="157"/>
      <c r="J147" s="157"/>
      <c r="K147" s="157"/>
      <c r="L147" s="157"/>
      <c r="M147" s="157"/>
      <c r="N147" s="157"/>
      <c r="O147" s="157"/>
      <c r="P147" s="157"/>
      <c r="Q147" s="157"/>
      <c r="R147" s="157"/>
      <c r="S147" s="157"/>
    </row>
    <row r="148" spans="1:19">
      <c r="A148" s="157"/>
      <c r="B148" s="157"/>
      <c r="C148" s="157"/>
      <c r="D148" s="157"/>
      <c r="E148" s="157"/>
      <c r="F148" s="157"/>
      <c r="G148" s="157"/>
      <c r="H148" s="157"/>
      <c r="I148" s="157"/>
      <c r="J148" s="157"/>
      <c r="K148" s="157"/>
      <c r="L148" s="157"/>
      <c r="M148" s="157"/>
      <c r="N148" s="157"/>
      <c r="O148" s="157"/>
      <c r="P148" s="157"/>
      <c r="Q148" s="157"/>
      <c r="R148" s="157"/>
      <c r="S148" s="157"/>
    </row>
    <row r="149" spans="1:19">
      <c r="A149" s="157"/>
      <c r="B149" s="157"/>
      <c r="C149" s="157"/>
      <c r="D149" s="157"/>
      <c r="E149" s="157"/>
      <c r="F149" s="157"/>
      <c r="G149" s="157"/>
      <c r="H149" s="157"/>
      <c r="I149" s="157"/>
      <c r="J149" s="157"/>
      <c r="K149" s="157"/>
      <c r="L149" s="157"/>
      <c r="M149" s="157"/>
      <c r="N149" s="157"/>
      <c r="O149" s="157"/>
      <c r="P149" s="157"/>
      <c r="Q149" s="157"/>
      <c r="R149" s="157"/>
      <c r="S149" s="157"/>
    </row>
    <row r="150" spans="1:19">
      <c r="A150" s="157"/>
      <c r="B150" s="157"/>
      <c r="C150" s="157"/>
      <c r="D150" s="157"/>
      <c r="E150" s="157"/>
      <c r="F150" s="157"/>
      <c r="G150" s="157"/>
      <c r="H150" s="157"/>
      <c r="I150" s="157"/>
      <c r="J150" s="157"/>
      <c r="K150" s="157"/>
      <c r="L150" s="157"/>
      <c r="M150" s="157"/>
      <c r="N150" s="157"/>
      <c r="O150" s="157"/>
      <c r="P150" s="157"/>
      <c r="Q150" s="157"/>
      <c r="R150" s="157"/>
      <c r="S150" s="157"/>
    </row>
    <row r="151" spans="1:19">
      <c r="A151" s="157"/>
      <c r="B151" s="157"/>
      <c r="C151" s="157"/>
      <c r="D151" s="157"/>
      <c r="E151" s="157"/>
      <c r="F151" s="157"/>
      <c r="G151" s="157"/>
      <c r="H151" s="157"/>
      <c r="I151" s="157"/>
      <c r="J151" s="157"/>
      <c r="K151" s="157"/>
      <c r="L151" s="157"/>
      <c r="M151" s="157"/>
      <c r="N151" s="157"/>
      <c r="O151" s="157"/>
      <c r="P151" s="157"/>
      <c r="Q151" s="157"/>
      <c r="R151" s="157"/>
      <c r="S151" s="157"/>
    </row>
    <row r="152" spans="1:19">
      <c r="A152" s="157"/>
      <c r="B152" s="157"/>
      <c r="C152" s="157"/>
      <c r="D152" s="157"/>
      <c r="E152" s="157"/>
      <c r="F152" s="157"/>
      <c r="G152" s="157"/>
      <c r="H152" s="157"/>
      <c r="I152" s="157"/>
      <c r="J152" s="157"/>
      <c r="K152" s="157"/>
      <c r="L152" s="157"/>
      <c r="M152" s="157"/>
      <c r="N152" s="157"/>
      <c r="O152" s="157"/>
      <c r="P152" s="157"/>
      <c r="Q152" s="157"/>
      <c r="R152" s="157"/>
      <c r="S152" s="157"/>
    </row>
    <row r="153" spans="1:19">
      <c r="A153" s="157"/>
      <c r="B153" s="157"/>
      <c r="C153" s="157"/>
      <c r="D153" s="157"/>
      <c r="E153" s="157"/>
      <c r="F153" s="157"/>
      <c r="G153" s="157"/>
      <c r="H153" s="157"/>
      <c r="I153" s="157"/>
      <c r="J153" s="157"/>
      <c r="K153" s="157"/>
      <c r="L153" s="157"/>
      <c r="M153" s="157"/>
      <c r="N153" s="157"/>
      <c r="O153" s="157"/>
      <c r="P153" s="157"/>
      <c r="Q153" s="157"/>
      <c r="R153" s="157"/>
      <c r="S153" s="157"/>
    </row>
    <row r="154" spans="1:19">
      <c r="A154" s="157"/>
      <c r="B154" s="157"/>
      <c r="C154" s="157"/>
      <c r="D154" s="157"/>
      <c r="E154" s="157"/>
      <c r="F154" s="157"/>
      <c r="G154" s="157"/>
      <c r="H154" s="157"/>
      <c r="I154" s="157"/>
      <c r="J154" s="157"/>
      <c r="K154" s="157"/>
      <c r="L154" s="157"/>
      <c r="M154" s="157"/>
      <c r="N154" s="157"/>
      <c r="O154" s="157"/>
      <c r="P154" s="157"/>
      <c r="Q154" s="157"/>
      <c r="R154" s="157"/>
      <c r="S154" s="157"/>
    </row>
    <row r="155" spans="1:19">
      <c r="A155" s="157"/>
      <c r="B155" s="157"/>
      <c r="C155" s="157"/>
      <c r="D155" s="157"/>
      <c r="E155" s="157"/>
      <c r="F155" s="157"/>
      <c r="G155" s="157"/>
      <c r="H155" s="157"/>
      <c r="I155" s="157"/>
      <c r="J155" s="157"/>
      <c r="K155" s="157"/>
      <c r="L155" s="157"/>
      <c r="M155" s="157"/>
      <c r="N155" s="157"/>
      <c r="O155" s="157"/>
      <c r="P155" s="157"/>
      <c r="Q155" s="157"/>
      <c r="R155" s="157"/>
      <c r="S155" s="157"/>
    </row>
    <row r="156" spans="1:19">
      <c r="A156" s="157"/>
      <c r="B156" s="157"/>
      <c r="C156" s="157"/>
      <c r="D156" s="157"/>
      <c r="E156" s="157"/>
      <c r="F156" s="157"/>
      <c r="G156" s="157"/>
      <c r="H156" s="157"/>
      <c r="I156" s="157"/>
      <c r="J156" s="157"/>
      <c r="K156" s="157"/>
      <c r="L156" s="157"/>
      <c r="M156" s="157"/>
      <c r="N156" s="157"/>
      <c r="O156" s="157"/>
      <c r="P156" s="157"/>
      <c r="Q156" s="157"/>
      <c r="R156" s="157"/>
      <c r="S156" s="157"/>
    </row>
    <row r="157" spans="1:19">
      <c r="A157" s="157"/>
      <c r="B157" s="157"/>
      <c r="C157" s="157"/>
      <c r="D157" s="157"/>
      <c r="E157" s="157"/>
      <c r="F157" s="157"/>
      <c r="G157" s="157"/>
      <c r="H157" s="157"/>
      <c r="I157" s="157"/>
      <c r="J157" s="157"/>
      <c r="K157" s="157"/>
      <c r="L157" s="157"/>
      <c r="M157" s="157"/>
      <c r="N157" s="157"/>
      <c r="O157" s="157"/>
      <c r="P157" s="157"/>
      <c r="Q157" s="157"/>
      <c r="R157" s="157"/>
      <c r="S157" s="157"/>
    </row>
    <row r="158" spans="1:19">
      <c r="A158" s="157"/>
      <c r="B158" s="157"/>
      <c r="C158" s="157"/>
      <c r="D158" s="157"/>
      <c r="E158" s="157"/>
      <c r="F158" s="157"/>
      <c r="G158" s="157"/>
      <c r="H158" s="157"/>
      <c r="I158" s="157"/>
      <c r="J158" s="157"/>
      <c r="K158" s="157"/>
      <c r="L158" s="157"/>
      <c r="M158" s="157"/>
      <c r="N158" s="157"/>
      <c r="O158" s="157"/>
      <c r="P158" s="157"/>
      <c r="Q158" s="157"/>
      <c r="R158" s="157"/>
      <c r="S158" s="157"/>
    </row>
    <row r="159" spans="1:19">
      <c r="A159" s="157"/>
      <c r="B159" s="157"/>
      <c r="C159" s="157"/>
      <c r="D159" s="157"/>
      <c r="E159" s="157"/>
      <c r="F159" s="157"/>
      <c r="G159" s="157"/>
      <c r="H159" s="157"/>
      <c r="I159" s="157"/>
      <c r="J159" s="157"/>
      <c r="K159" s="157"/>
      <c r="L159" s="157"/>
      <c r="M159" s="157"/>
      <c r="N159" s="157"/>
      <c r="O159" s="157"/>
      <c r="P159" s="157"/>
      <c r="Q159" s="157"/>
      <c r="R159" s="157"/>
      <c r="S159" s="157"/>
    </row>
    <row r="160" spans="1:19">
      <c r="A160" s="157"/>
      <c r="B160" s="157"/>
      <c r="C160" s="157"/>
      <c r="D160" s="157"/>
      <c r="E160" s="157"/>
      <c r="F160" s="157"/>
      <c r="G160" s="157"/>
      <c r="H160" s="157"/>
      <c r="I160" s="157"/>
      <c r="J160" s="157"/>
      <c r="K160" s="157"/>
      <c r="L160" s="157"/>
      <c r="M160" s="157"/>
      <c r="N160" s="157"/>
      <c r="O160" s="157"/>
      <c r="P160" s="157"/>
      <c r="Q160" s="157"/>
      <c r="R160" s="157"/>
      <c r="S160" s="157"/>
    </row>
    <row r="161" spans="1:19">
      <c r="A161" s="157"/>
      <c r="B161" s="157"/>
      <c r="C161" s="157"/>
      <c r="D161" s="157"/>
      <c r="E161" s="157"/>
      <c r="F161" s="157"/>
      <c r="G161" s="157"/>
      <c r="H161" s="157"/>
      <c r="I161" s="157"/>
      <c r="J161" s="157"/>
      <c r="K161" s="157"/>
      <c r="L161" s="157"/>
      <c r="M161" s="157"/>
      <c r="N161" s="157"/>
      <c r="O161" s="157"/>
      <c r="P161" s="157"/>
      <c r="Q161" s="157"/>
      <c r="R161" s="157"/>
      <c r="S161" s="157"/>
    </row>
    <row r="162" spans="1:19">
      <c r="A162" s="157"/>
      <c r="B162" s="157"/>
      <c r="C162" s="157"/>
      <c r="D162" s="157"/>
      <c r="E162" s="157"/>
      <c r="F162" s="157"/>
      <c r="G162" s="157"/>
      <c r="H162" s="157"/>
      <c r="I162" s="157"/>
      <c r="J162" s="157"/>
      <c r="K162" s="157"/>
      <c r="L162" s="157"/>
      <c r="M162" s="157"/>
      <c r="N162" s="157"/>
      <c r="O162" s="157"/>
      <c r="P162" s="157"/>
      <c r="Q162" s="157"/>
      <c r="R162" s="157"/>
      <c r="S162" s="157"/>
    </row>
    <row r="163" spans="1:19">
      <c r="A163" s="157"/>
      <c r="B163" s="157"/>
      <c r="C163" s="157"/>
      <c r="D163" s="157"/>
      <c r="E163" s="157"/>
      <c r="F163" s="157"/>
      <c r="G163" s="157"/>
      <c r="H163" s="157"/>
      <c r="I163" s="157"/>
      <c r="J163" s="157"/>
      <c r="K163" s="157"/>
      <c r="L163" s="157"/>
      <c r="M163" s="157"/>
      <c r="N163" s="157"/>
      <c r="O163" s="157"/>
      <c r="P163" s="157"/>
      <c r="Q163" s="157"/>
      <c r="R163" s="157"/>
      <c r="S163" s="157"/>
    </row>
    <row r="164" spans="1:19">
      <c r="A164" s="157"/>
      <c r="B164" s="157"/>
      <c r="C164" s="157"/>
      <c r="D164" s="157"/>
      <c r="E164" s="157"/>
      <c r="F164" s="157"/>
      <c r="G164" s="157"/>
      <c r="H164" s="157"/>
      <c r="I164" s="157"/>
      <c r="J164" s="157"/>
      <c r="K164" s="157"/>
      <c r="L164" s="157"/>
      <c r="M164" s="157"/>
      <c r="N164" s="157"/>
      <c r="O164" s="157"/>
      <c r="P164" s="157"/>
      <c r="Q164" s="157"/>
      <c r="R164" s="157"/>
      <c r="S164" s="157"/>
    </row>
    <row r="165" spans="1:19">
      <c r="A165" s="157"/>
      <c r="B165" s="157"/>
      <c r="C165" s="157"/>
      <c r="D165" s="157"/>
      <c r="E165" s="157"/>
      <c r="F165" s="157"/>
      <c r="G165" s="157"/>
      <c r="H165" s="157"/>
      <c r="I165" s="157"/>
      <c r="J165" s="157"/>
      <c r="K165" s="157"/>
      <c r="L165" s="157"/>
      <c r="M165" s="157"/>
      <c r="N165" s="157"/>
      <c r="O165" s="157"/>
      <c r="P165" s="157"/>
      <c r="Q165" s="157"/>
      <c r="R165" s="157"/>
      <c r="S165" s="157"/>
    </row>
    <row r="166" spans="1:19">
      <c r="A166" s="157"/>
      <c r="B166" s="157"/>
      <c r="C166" s="157"/>
      <c r="D166" s="157"/>
      <c r="E166" s="157"/>
      <c r="F166" s="157"/>
      <c r="G166" s="157"/>
      <c r="H166" s="157"/>
      <c r="I166" s="157"/>
      <c r="J166" s="157"/>
      <c r="K166" s="157"/>
      <c r="L166" s="157"/>
      <c r="M166" s="157"/>
      <c r="N166" s="157"/>
      <c r="O166" s="157"/>
      <c r="P166" s="157"/>
      <c r="Q166" s="157"/>
      <c r="R166" s="157"/>
      <c r="S166" s="157"/>
    </row>
    <row r="167" spans="1:19">
      <c r="A167" s="157"/>
      <c r="B167" s="157"/>
      <c r="C167" s="157"/>
      <c r="D167" s="157"/>
      <c r="E167" s="157"/>
      <c r="F167" s="157"/>
      <c r="G167" s="157"/>
      <c r="H167" s="157"/>
      <c r="I167" s="157"/>
      <c r="J167" s="157"/>
      <c r="K167" s="157"/>
      <c r="L167" s="157"/>
      <c r="M167" s="157"/>
      <c r="N167" s="157"/>
      <c r="O167" s="157"/>
      <c r="P167" s="157"/>
      <c r="Q167" s="157"/>
      <c r="R167" s="157"/>
      <c r="S167" s="157"/>
    </row>
    <row r="168" spans="1:19">
      <c r="A168" s="157"/>
      <c r="B168" s="157"/>
      <c r="C168" s="157"/>
      <c r="D168" s="157"/>
      <c r="E168" s="157"/>
      <c r="F168" s="157"/>
      <c r="G168" s="157"/>
      <c r="H168" s="157"/>
      <c r="I168" s="157"/>
      <c r="J168" s="157"/>
      <c r="K168" s="157"/>
      <c r="L168" s="157"/>
      <c r="M168" s="157"/>
      <c r="N168" s="157"/>
      <c r="O168" s="157"/>
      <c r="P168" s="157"/>
      <c r="Q168" s="157"/>
      <c r="R168" s="157"/>
      <c r="S168" s="157"/>
    </row>
    <row r="169" spans="1:19">
      <c r="A169" s="157"/>
      <c r="B169" s="157"/>
      <c r="C169" s="157"/>
      <c r="D169" s="157"/>
      <c r="E169" s="157"/>
      <c r="F169" s="157"/>
      <c r="G169" s="157"/>
      <c r="H169" s="157"/>
      <c r="I169" s="157"/>
      <c r="J169" s="157"/>
      <c r="K169" s="157"/>
      <c r="L169" s="157"/>
      <c r="M169" s="157"/>
      <c r="N169" s="157"/>
      <c r="O169" s="157"/>
      <c r="P169" s="157"/>
      <c r="Q169" s="157"/>
      <c r="R169" s="157"/>
      <c r="S169" s="157"/>
    </row>
    <row r="170" spans="1:19">
      <c r="A170" s="157"/>
      <c r="B170" s="157"/>
      <c r="C170" s="157"/>
      <c r="D170" s="157"/>
      <c r="E170" s="157"/>
      <c r="F170" s="157"/>
      <c r="G170" s="157"/>
      <c r="H170" s="157"/>
      <c r="I170" s="157"/>
      <c r="J170" s="157"/>
      <c r="K170" s="157"/>
      <c r="L170" s="157"/>
      <c r="M170" s="157"/>
      <c r="N170" s="157"/>
      <c r="O170" s="157"/>
      <c r="P170" s="157"/>
      <c r="Q170" s="157"/>
      <c r="R170" s="157"/>
      <c r="S170" s="157"/>
    </row>
    <row r="171" spans="1:19">
      <c r="A171" s="157"/>
      <c r="B171" s="157"/>
      <c r="C171" s="157"/>
      <c r="D171" s="157"/>
      <c r="E171" s="157"/>
      <c r="F171" s="157"/>
      <c r="G171" s="157"/>
      <c r="H171" s="157"/>
      <c r="I171" s="157"/>
      <c r="J171" s="157"/>
      <c r="K171" s="157"/>
      <c r="L171" s="157"/>
      <c r="M171" s="157"/>
      <c r="N171" s="157"/>
      <c r="O171" s="157"/>
      <c r="P171" s="157"/>
      <c r="Q171" s="157"/>
      <c r="R171" s="157"/>
      <c r="S171" s="157"/>
    </row>
    <row r="172" spans="1:19">
      <c r="A172" s="157"/>
      <c r="B172" s="157"/>
      <c r="C172" s="157"/>
      <c r="D172" s="157"/>
      <c r="E172" s="157"/>
      <c r="F172" s="157"/>
      <c r="G172" s="157"/>
      <c r="H172" s="157"/>
      <c r="I172" s="157"/>
      <c r="J172" s="157"/>
      <c r="K172" s="157"/>
      <c r="L172" s="157"/>
      <c r="M172" s="157"/>
      <c r="N172" s="157"/>
      <c r="O172" s="157"/>
      <c r="P172" s="157"/>
      <c r="Q172" s="157"/>
      <c r="R172" s="157"/>
      <c r="S172" s="157"/>
    </row>
    <row r="173" spans="1:19">
      <c r="A173" s="157"/>
      <c r="B173" s="157"/>
      <c r="C173" s="157"/>
      <c r="D173" s="157"/>
      <c r="E173" s="157"/>
      <c r="F173" s="157"/>
      <c r="G173" s="157"/>
      <c r="H173" s="157"/>
      <c r="I173" s="157"/>
      <c r="J173" s="157"/>
      <c r="K173" s="157"/>
      <c r="L173" s="157"/>
      <c r="M173" s="157"/>
      <c r="N173" s="157"/>
      <c r="O173" s="157"/>
      <c r="P173" s="157"/>
      <c r="Q173" s="157"/>
      <c r="R173" s="157"/>
      <c r="S173" s="157"/>
    </row>
    <row r="174" spans="1:19">
      <c r="A174" s="157"/>
      <c r="B174" s="157"/>
      <c r="C174" s="157"/>
      <c r="D174" s="157"/>
      <c r="E174" s="157"/>
      <c r="F174" s="157"/>
      <c r="G174" s="157"/>
      <c r="H174" s="157"/>
      <c r="I174" s="157"/>
      <c r="J174" s="157"/>
      <c r="K174" s="157"/>
      <c r="L174" s="157"/>
      <c r="M174" s="157"/>
      <c r="N174" s="157"/>
      <c r="O174" s="157"/>
      <c r="P174" s="157"/>
      <c r="Q174" s="157"/>
      <c r="R174" s="157"/>
      <c r="S174" s="157"/>
    </row>
    <row r="175" spans="1:19">
      <c r="A175" s="157"/>
      <c r="B175" s="157"/>
      <c r="C175" s="157"/>
      <c r="D175" s="157"/>
      <c r="E175" s="157"/>
      <c r="F175" s="157"/>
      <c r="G175" s="157"/>
      <c r="H175" s="157"/>
      <c r="I175" s="157"/>
      <c r="J175" s="157"/>
      <c r="K175" s="157"/>
      <c r="L175" s="157"/>
      <c r="M175" s="157"/>
      <c r="N175" s="157"/>
      <c r="O175" s="157"/>
      <c r="P175" s="157"/>
      <c r="Q175" s="157"/>
      <c r="R175" s="157"/>
      <c r="S175" s="157"/>
    </row>
    <row r="176" spans="1:19">
      <c r="A176" s="157"/>
      <c r="B176" s="157"/>
      <c r="C176" s="157"/>
      <c r="D176" s="157"/>
      <c r="E176" s="157"/>
      <c r="F176" s="157"/>
      <c r="G176" s="157"/>
      <c r="H176" s="157"/>
      <c r="I176" s="157"/>
      <c r="J176" s="157"/>
      <c r="K176" s="157"/>
      <c r="L176" s="157"/>
      <c r="M176" s="157"/>
      <c r="N176" s="157"/>
      <c r="O176" s="157"/>
      <c r="P176" s="157"/>
      <c r="Q176" s="157"/>
      <c r="R176" s="157"/>
      <c r="S176" s="157"/>
    </row>
    <row r="177" spans="1:19">
      <c r="A177" s="157"/>
      <c r="B177" s="157"/>
      <c r="C177" s="157"/>
      <c r="D177" s="157"/>
      <c r="E177" s="157"/>
      <c r="F177" s="157"/>
      <c r="G177" s="157"/>
      <c r="H177" s="157"/>
      <c r="I177" s="157"/>
      <c r="J177" s="157"/>
      <c r="K177" s="157"/>
      <c r="L177" s="157"/>
      <c r="M177" s="157"/>
      <c r="N177" s="157"/>
      <c r="O177" s="157"/>
      <c r="P177" s="157"/>
      <c r="Q177" s="157"/>
      <c r="R177" s="157"/>
      <c r="S177" s="157"/>
    </row>
    <row r="178" spans="1:19">
      <c r="A178" s="157"/>
      <c r="B178" s="157"/>
      <c r="C178" s="157"/>
      <c r="D178" s="157"/>
      <c r="E178" s="157"/>
      <c r="F178" s="157"/>
      <c r="G178" s="157"/>
      <c r="H178" s="157"/>
      <c r="I178" s="157"/>
      <c r="J178" s="157"/>
      <c r="K178" s="157"/>
      <c r="L178" s="157"/>
      <c r="M178" s="157"/>
      <c r="N178" s="157"/>
      <c r="O178" s="157"/>
      <c r="P178" s="157"/>
      <c r="Q178" s="157"/>
      <c r="R178" s="157"/>
      <c r="S178" s="157"/>
    </row>
    <row r="179" spans="1:19">
      <c r="A179" s="157"/>
      <c r="B179" s="157"/>
      <c r="C179" s="157"/>
      <c r="D179" s="157"/>
      <c r="E179" s="157"/>
      <c r="F179" s="157"/>
      <c r="G179" s="157"/>
      <c r="H179" s="157"/>
      <c r="I179" s="157"/>
      <c r="J179" s="157"/>
      <c r="K179" s="157"/>
      <c r="L179" s="157"/>
      <c r="M179" s="157"/>
      <c r="N179" s="157"/>
      <c r="O179" s="157"/>
      <c r="P179" s="157"/>
      <c r="Q179" s="157"/>
      <c r="R179" s="157"/>
      <c r="S179" s="157"/>
    </row>
    <row r="180" spans="1:19">
      <c r="A180" s="157"/>
      <c r="B180" s="157"/>
      <c r="C180" s="157"/>
      <c r="D180" s="157"/>
      <c r="E180" s="157"/>
      <c r="F180" s="157"/>
      <c r="G180" s="157"/>
      <c r="H180" s="157"/>
      <c r="I180" s="157"/>
      <c r="J180" s="157"/>
      <c r="K180" s="157"/>
      <c r="L180" s="157"/>
      <c r="M180" s="157"/>
      <c r="N180" s="157"/>
      <c r="O180" s="157"/>
      <c r="P180" s="157"/>
      <c r="Q180" s="157"/>
      <c r="R180" s="157"/>
      <c r="S180" s="157"/>
    </row>
    <row r="181" spans="1:19">
      <c r="A181" s="157"/>
      <c r="B181" s="157"/>
      <c r="C181" s="157"/>
      <c r="D181" s="157"/>
      <c r="E181" s="157"/>
      <c r="F181" s="157"/>
      <c r="G181" s="157"/>
      <c r="H181" s="157"/>
      <c r="I181" s="157"/>
      <c r="J181" s="157"/>
      <c r="K181" s="157"/>
      <c r="L181" s="157"/>
      <c r="M181" s="157"/>
      <c r="N181" s="157"/>
      <c r="O181" s="157"/>
      <c r="P181" s="157"/>
      <c r="Q181" s="157"/>
      <c r="R181" s="157"/>
      <c r="S181" s="157"/>
    </row>
    <row r="182" spans="1:19">
      <c r="A182" s="157"/>
      <c r="B182" s="157"/>
      <c r="C182" s="157"/>
      <c r="D182" s="157"/>
      <c r="E182" s="157"/>
      <c r="F182" s="157"/>
      <c r="G182" s="157"/>
      <c r="H182" s="157"/>
      <c r="I182" s="157"/>
      <c r="J182" s="157"/>
      <c r="K182" s="157"/>
      <c r="L182" s="157"/>
      <c r="M182" s="157"/>
      <c r="N182" s="157"/>
      <c r="O182" s="157"/>
      <c r="P182" s="157"/>
      <c r="Q182" s="157"/>
      <c r="R182" s="157"/>
      <c r="S182" s="157"/>
    </row>
    <row r="183" spans="1:19">
      <c r="A183" s="157"/>
      <c r="B183" s="157"/>
      <c r="C183" s="157"/>
      <c r="D183" s="157"/>
      <c r="E183" s="157"/>
      <c r="F183" s="157"/>
      <c r="G183" s="157"/>
      <c r="H183" s="157"/>
      <c r="I183" s="157"/>
      <c r="J183" s="157"/>
      <c r="K183" s="157"/>
      <c r="L183" s="157"/>
      <c r="M183" s="157"/>
      <c r="N183" s="157"/>
      <c r="O183" s="157"/>
      <c r="P183" s="157"/>
      <c r="Q183" s="157"/>
      <c r="R183" s="157"/>
      <c r="S183" s="157"/>
    </row>
    <row r="184" spans="1:19">
      <c r="A184" s="157"/>
      <c r="B184" s="157"/>
      <c r="C184" s="157"/>
      <c r="D184" s="157"/>
      <c r="E184" s="157"/>
      <c r="F184" s="157"/>
      <c r="G184" s="157"/>
      <c r="H184" s="157"/>
      <c r="I184" s="157"/>
      <c r="J184" s="157"/>
      <c r="K184" s="157"/>
      <c r="L184" s="157"/>
      <c r="M184" s="157"/>
      <c r="N184" s="157"/>
      <c r="O184" s="157"/>
      <c r="P184" s="157"/>
      <c r="Q184" s="157"/>
      <c r="R184" s="157"/>
      <c r="S184" s="157"/>
    </row>
    <row r="185" spans="1:19">
      <c r="A185" s="157"/>
      <c r="B185" s="157"/>
      <c r="C185" s="157"/>
      <c r="D185" s="157"/>
      <c r="E185" s="157"/>
      <c r="F185" s="157"/>
      <c r="G185" s="157"/>
      <c r="H185" s="157"/>
      <c r="I185" s="157"/>
      <c r="J185" s="157"/>
      <c r="K185" s="157"/>
      <c r="L185" s="157"/>
      <c r="M185" s="157"/>
      <c r="N185" s="157"/>
      <c r="O185" s="157"/>
      <c r="P185" s="157"/>
      <c r="Q185" s="157"/>
      <c r="R185" s="157"/>
      <c r="S185" s="157"/>
    </row>
    <row r="186" spans="1:19">
      <c r="A186" s="157"/>
      <c r="B186" s="157"/>
      <c r="C186" s="157"/>
      <c r="D186" s="157"/>
      <c r="E186" s="157"/>
      <c r="F186" s="157"/>
      <c r="G186" s="157"/>
      <c r="H186" s="157"/>
      <c r="I186" s="157"/>
      <c r="J186" s="157"/>
      <c r="K186" s="157"/>
      <c r="L186" s="157"/>
      <c r="M186" s="157"/>
      <c r="N186" s="157"/>
      <c r="O186" s="157"/>
      <c r="P186" s="157"/>
      <c r="Q186" s="157"/>
      <c r="R186" s="157"/>
      <c r="S186" s="157"/>
    </row>
    <row r="187" spans="1:19">
      <c r="A187" s="157"/>
      <c r="B187" s="157"/>
      <c r="C187" s="157"/>
      <c r="D187" s="157"/>
      <c r="E187" s="157"/>
      <c r="F187" s="157"/>
      <c r="G187" s="157"/>
      <c r="H187" s="157"/>
      <c r="I187" s="157"/>
      <c r="J187" s="157"/>
      <c r="K187" s="157"/>
      <c r="L187" s="157"/>
      <c r="M187" s="157"/>
      <c r="N187" s="157"/>
      <c r="O187" s="157"/>
      <c r="P187" s="157"/>
      <c r="Q187" s="157"/>
      <c r="R187" s="157"/>
      <c r="S187" s="157"/>
    </row>
    <row r="188" spans="1:19">
      <c r="A188" s="157"/>
      <c r="B188" s="157"/>
      <c r="C188" s="157"/>
      <c r="D188" s="157"/>
      <c r="E188" s="157"/>
      <c r="F188" s="157"/>
      <c r="G188" s="157"/>
      <c r="H188" s="157"/>
      <c r="I188" s="157"/>
      <c r="J188" s="157"/>
      <c r="K188" s="157"/>
      <c r="L188" s="157"/>
      <c r="M188" s="157"/>
      <c r="N188" s="157"/>
      <c r="O188" s="157"/>
      <c r="P188" s="157"/>
      <c r="Q188" s="157"/>
      <c r="R188" s="157"/>
      <c r="S188" s="157"/>
    </row>
    <row r="189" spans="1:19">
      <c r="A189" s="157"/>
      <c r="B189" s="157"/>
      <c r="C189" s="157"/>
      <c r="D189" s="157"/>
      <c r="E189" s="157"/>
      <c r="F189" s="157"/>
      <c r="G189" s="157"/>
      <c r="H189" s="157"/>
      <c r="I189" s="157"/>
      <c r="J189" s="157"/>
      <c r="K189" s="157"/>
      <c r="L189" s="157"/>
      <c r="M189" s="157"/>
      <c r="N189" s="157"/>
      <c r="O189" s="157"/>
      <c r="P189" s="157"/>
      <c r="Q189" s="157"/>
      <c r="R189" s="157"/>
      <c r="S189" s="157"/>
    </row>
    <row r="190" spans="1:19">
      <c r="A190" s="157"/>
      <c r="B190" s="157"/>
      <c r="C190" s="157"/>
      <c r="D190" s="157"/>
      <c r="E190" s="157"/>
      <c r="F190" s="157"/>
      <c r="G190" s="157"/>
      <c r="H190" s="157"/>
      <c r="I190" s="157"/>
      <c r="J190" s="157"/>
      <c r="K190" s="157"/>
      <c r="L190" s="157"/>
      <c r="M190" s="157"/>
      <c r="N190" s="157"/>
      <c r="O190" s="157"/>
      <c r="P190" s="157"/>
      <c r="Q190" s="157"/>
      <c r="R190" s="157"/>
      <c r="S190" s="157"/>
    </row>
    <row r="191" spans="1:19">
      <c r="A191" s="157"/>
      <c r="B191" s="157"/>
      <c r="C191" s="157"/>
      <c r="D191" s="157"/>
      <c r="E191" s="157"/>
      <c r="F191" s="157"/>
      <c r="G191" s="157"/>
      <c r="H191" s="157"/>
      <c r="I191" s="157"/>
      <c r="J191" s="157"/>
      <c r="K191" s="157"/>
      <c r="L191" s="157"/>
      <c r="M191" s="157"/>
      <c r="N191" s="157"/>
      <c r="O191" s="157"/>
      <c r="P191" s="157"/>
      <c r="Q191" s="157"/>
      <c r="R191" s="157"/>
      <c r="S191" s="157"/>
    </row>
    <row r="192" spans="1:19">
      <c r="A192" s="157"/>
      <c r="B192" s="157"/>
      <c r="C192" s="157"/>
      <c r="D192" s="157"/>
      <c r="E192" s="157"/>
      <c r="F192" s="157"/>
      <c r="G192" s="157"/>
      <c r="H192" s="157"/>
      <c r="I192" s="157"/>
      <c r="J192" s="157"/>
      <c r="K192" s="157"/>
      <c r="L192" s="157"/>
      <c r="M192" s="157"/>
      <c r="N192" s="157"/>
      <c r="O192" s="157"/>
      <c r="P192" s="157"/>
      <c r="Q192" s="157"/>
      <c r="R192" s="157"/>
      <c r="S192" s="157"/>
    </row>
    <row r="193" spans="1:19">
      <c r="A193" s="157"/>
      <c r="B193" s="157"/>
      <c r="C193" s="157"/>
      <c r="D193" s="157"/>
      <c r="E193" s="157"/>
      <c r="F193" s="157"/>
      <c r="G193" s="157"/>
      <c r="H193" s="157"/>
      <c r="I193" s="157"/>
      <c r="J193" s="157"/>
      <c r="K193" s="157"/>
      <c r="L193" s="157"/>
      <c r="M193" s="157"/>
      <c r="N193" s="157"/>
      <c r="O193" s="157"/>
      <c r="P193" s="157"/>
      <c r="Q193" s="157"/>
      <c r="R193" s="157"/>
      <c r="S193" s="157"/>
    </row>
    <row r="194" spans="1:19">
      <c r="A194" s="157"/>
      <c r="B194" s="157"/>
      <c r="C194" s="157"/>
      <c r="D194" s="157"/>
      <c r="E194" s="157"/>
      <c r="F194" s="157"/>
      <c r="G194" s="157"/>
      <c r="H194" s="157"/>
      <c r="I194" s="157"/>
      <c r="J194" s="157"/>
      <c r="K194" s="157"/>
      <c r="L194" s="157"/>
      <c r="M194" s="157"/>
      <c r="N194" s="157"/>
      <c r="O194" s="157"/>
      <c r="P194" s="157"/>
      <c r="Q194" s="157"/>
      <c r="R194" s="157"/>
      <c r="S194" s="157"/>
    </row>
    <row r="195" spans="1:19">
      <c r="A195" s="157"/>
      <c r="B195" s="157"/>
      <c r="C195" s="157"/>
      <c r="D195" s="157"/>
      <c r="E195" s="157"/>
      <c r="F195" s="157"/>
      <c r="G195" s="157"/>
      <c r="H195" s="157"/>
      <c r="I195" s="157"/>
      <c r="J195" s="157"/>
      <c r="K195" s="157"/>
      <c r="L195" s="157"/>
      <c r="M195" s="157"/>
      <c r="N195" s="157"/>
      <c r="O195" s="157"/>
      <c r="P195" s="157"/>
      <c r="Q195" s="157"/>
      <c r="R195" s="157"/>
      <c r="S195" s="157"/>
    </row>
    <row r="196" spans="1:19">
      <c r="A196" s="157"/>
      <c r="B196" s="157"/>
      <c r="C196" s="157"/>
      <c r="D196" s="157"/>
      <c r="E196" s="157"/>
      <c r="F196" s="157"/>
      <c r="G196" s="157"/>
      <c r="H196" s="157"/>
      <c r="I196" s="157"/>
      <c r="J196" s="157"/>
      <c r="K196" s="157"/>
      <c r="L196" s="157"/>
      <c r="M196" s="157"/>
      <c r="N196" s="157"/>
      <c r="O196" s="157"/>
      <c r="P196" s="157"/>
      <c r="Q196" s="157"/>
      <c r="R196" s="157"/>
      <c r="S196" s="157"/>
    </row>
    <row r="197" spans="1:19">
      <c r="A197" s="157"/>
      <c r="B197" s="157"/>
      <c r="C197" s="157"/>
      <c r="D197" s="157"/>
      <c r="E197" s="157"/>
      <c r="F197" s="157"/>
      <c r="G197" s="157"/>
      <c r="H197" s="157"/>
      <c r="I197" s="157"/>
      <c r="J197" s="157"/>
      <c r="K197" s="157"/>
      <c r="L197" s="157"/>
      <c r="M197" s="157"/>
      <c r="N197" s="157"/>
      <c r="O197" s="157"/>
      <c r="P197" s="157"/>
      <c r="Q197" s="157"/>
      <c r="R197" s="157"/>
      <c r="S197" s="157"/>
    </row>
    <row r="198" spans="1:19">
      <c r="A198" s="157"/>
      <c r="B198" s="157"/>
      <c r="C198" s="157"/>
      <c r="D198" s="157"/>
      <c r="E198" s="157"/>
      <c r="F198" s="157"/>
      <c r="G198" s="157"/>
      <c r="H198" s="157"/>
      <c r="I198" s="157"/>
      <c r="J198" s="157"/>
      <c r="K198" s="157"/>
      <c r="L198" s="157"/>
      <c r="M198" s="157"/>
      <c r="N198" s="157"/>
      <c r="O198" s="157"/>
      <c r="P198" s="157"/>
      <c r="Q198" s="157"/>
      <c r="R198" s="157"/>
      <c r="S198" s="157"/>
    </row>
    <row r="199" spans="1:19">
      <c r="A199" s="157"/>
      <c r="B199" s="157"/>
      <c r="C199" s="157"/>
      <c r="D199" s="157"/>
      <c r="E199" s="157"/>
      <c r="F199" s="157"/>
      <c r="G199" s="157"/>
      <c r="H199" s="157"/>
      <c r="I199" s="157"/>
      <c r="J199" s="157"/>
      <c r="K199" s="157"/>
      <c r="L199" s="157"/>
      <c r="M199" s="157"/>
      <c r="N199" s="157"/>
      <c r="O199" s="157"/>
      <c r="P199" s="157"/>
      <c r="Q199" s="157"/>
      <c r="R199" s="157"/>
      <c r="S199" s="157"/>
    </row>
    <row r="200" spans="1:19">
      <c r="A200" s="157"/>
      <c r="B200" s="157"/>
      <c r="C200" s="157"/>
      <c r="D200" s="157"/>
      <c r="E200" s="157"/>
      <c r="F200" s="157"/>
      <c r="G200" s="157"/>
      <c r="H200" s="157"/>
      <c r="I200" s="157"/>
      <c r="J200" s="157"/>
      <c r="K200" s="157"/>
      <c r="L200" s="157"/>
      <c r="M200" s="157"/>
      <c r="N200" s="157"/>
      <c r="O200" s="157"/>
      <c r="P200" s="157"/>
      <c r="Q200" s="157"/>
      <c r="R200" s="157"/>
      <c r="S200" s="157"/>
    </row>
    <row r="201" spans="1:19">
      <c r="A201" s="157"/>
      <c r="B201" s="157"/>
      <c r="C201" s="157"/>
      <c r="D201" s="157"/>
      <c r="E201" s="157"/>
      <c r="F201" s="157"/>
      <c r="G201" s="157"/>
      <c r="H201" s="157"/>
      <c r="I201" s="157"/>
      <c r="J201" s="157"/>
      <c r="K201" s="157"/>
      <c r="L201" s="157"/>
      <c r="M201" s="157"/>
      <c r="N201" s="157"/>
      <c r="O201" s="157"/>
      <c r="P201" s="157"/>
      <c r="Q201" s="157"/>
      <c r="R201" s="157"/>
      <c r="S201" s="157"/>
    </row>
    <row r="202" spans="1:19">
      <c r="A202" s="157"/>
      <c r="B202" s="157"/>
      <c r="C202" s="157"/>
      <c r="D202" s="157"/>
      <c r="E202" s="157"/>
      <c r="F202" s="157"/>
      <c r="G202" s="157"/>
      <c r="H202" s="157"/>
      <c r="I202" s="157"/>
      <c r="J202" s="157"/>
      <c r="K202" s="157"/>
      <c r="L202" s="157"/>
      <c r="M202" s="157"/>
      <c r="N202" s="157"/>
      <c r="O202" s="157"/>
      <c r="P202" s="157"/>
      <c r="Q202" s="157"/>
      <c r="R202" s="157"/>
      <c r="S202" s="157"/>
    </row>
    <row r="203" spans="1:19">
      <c r="A203" s="157"/>
      <c r="B203" s="157"/>
      <c r="C203" s="157"/>
      <c r="D203" s="157"/>
      <c r="E203" s="157"/>
      <c r="F203" s="157"/>
      <c r="G203" s="157"/>
      <c r="H203" s="157"/>
      <c r="I203" s="157"/>
      <c r="J203" s="157"/>
      <c r="K203" s="157"/>
      <c r="L203" s="157"/>
      <c r="M203" s="157"/>
      <c r="N203" s="157"/>
      <c r="O203" s="157"/>
      <c r="P203" s="157"/>
      <c r="Q203" s="157"/>
      <c r="R203" s="157"/>
      <c r="S203" s="157"/>
    </row>
    <row r="204" spans="1:19">
      <c r="A204" s="157"/>
      <c r="B204" s="157"/>
      <c r="C204" s="157"/>
      <c r="D204" s="157"/>
      <c r="E204" s="157"/>
      <c r="F204" s="157"/>
      <c r="G204" s="157"/>
      <c r="H204" s="157"/>
      <c r="I204" s="157"/>
      <c r="J204" s="157"/>
      <c r="K204" s="157"/>
      <c r="L204" s="157"/>
      <c r="M204" s="157"/>
      <c r="N204" s="157"/>
      <c r="O204" s="157"/>
      <c r="P204" s="157"/>
      <c r="Q204" s="157"/>
      <c r="R204" s="157"/>
      <c r="S204" s="157"/>
    </row>
    <row r="205" spans="1:19">
      <c r="A205" s="157"/>
      <c r="B205" s="157"/>
      <c r="C205" s="157"/>
      <c r="D205" s="157"/>
      <c r="E205" s="157"/>
      <c r="F205" s="157"/>
      <c r="G205" s="157"/>
      <c r="H205" s="157"/>
      <c r="I205" s="157"/>
      <c r="J205" s="157"/>
      <c r="K205" s="157"/>
      <c r="L205" s="157"/>
      <c r="M205" s="157"/>
      <c r="N205" s="157"/>
      <c r="O205" s="157"/>
      <c r="P205" s="157"/>
      <c r="Q205" s="157"/>
      <c r="R205" s="157"/>
      <c r="S205" s="157"/>
    </row>
    <row r="206" spans="1:19">
      <c r="A206" s="157"/>
      <c r="B206" s="157"/>
      <c r="C206" s="157"/>
      <c r="D206" s="157"/>
      <c r="E206" s="157"/>
      <c r="F206" s="157"/>
      <c r="G206" s="157"/>
      <c r="H206" s="157"/>
      <c r="I206" s="157"/>
      <c r="J206" s="157"/>
      <c r="K206" s="157"/>
      <c r="L206" s="157"/>
      <c r="M206" s="157"/>
      <c r="N206" s="157"/>
      <c r="O206" s="157"/>
      <c r="P206" s="157"/>
      <c r="Q206" s="157"/>
      <c r="R206" s="157"/>
      <c r="S206" s="157"/>
    </row>
    <row r="207" spans="1:19">
      <c r="A207" s="157"/>
      <c r="B207" s="157"/>
      <c r="C207" s="157"/>
      <c r="D207" s="157"/>
      <c r="E207" s="157"/>
      <c r="F207" s="157"/>
      <c r="G207" s="157"/>
      <c r="H207" s="157"/>
      <c r="I207" s="157"/>
      <c r="J207" s="157"/>
      <c r="K207" s="157"/>
      <c r="L207" s="157"/>
      <c r="M207" s="157"/>
      <c r="N207" s="157"/>
      <c r="O207" s="157"/>
      <c r="P207" s="157"/>
      <c r="Q207" s="157"/>
      <c r="R207" s="157"/>
      <c r="S207" s="157"/>
    </row>
    <row r="208" spans="1:19">
      <c r="A208" s="157"/>
      <c r="B208" s="157"/>
      <c r="C208" s="157"/>
      <c r="D208" s="157"/>
      <c r="E208" s="157"/>
      <c r="F208" s="157"/>
      <c r="G208" s="157"/>
      <c r="H208" s="157"/>
      <c r="I208" s="157"/>
      <c r="J208" s="157"/>
      <c r="K208" s="157"/>
      <c r="L208" s="157"/>
      <c r="M208" s="157"/>
      <c r="N208" s="157"/>
      <c r="O208" s="157"/>
      <c r="P208" s="157"/>
      <c r="Q208" s="157"/>
      <c r="R208" s="157"/>
      <c r="S208" s="157"/>
    </row>
    <row r="209" spans="1:19">
      <c r="A209" s="157"/>
      <c r="B209" s="157"/>
      <c r="C209" s="157"/>
      <c r="D209" s="157"/>
      <c r="E209" s="157"/>
      <c r="F209" s="157"/>
      <c r="G209" s="157"/>
      <c r="H209" s="157"/>
      <c r="I209" s="157"/>
      <c r="J209" s="157"/>
      <c r="K209" s="157"/>
      <c r="L209" s="157"/>
      <c r="M209" s="157"/>
      <c r="N209" s="157"/>
      <c r="O209" s="157"/>
      <c r="P209" s="157"/>
      <c r="Q209" s="157"/>
      <c r="R209" s="157"/>
      <c r="S209" s="157"/>
    </row>
    <row r="210" spans="1:19">
      <c r="A210" s="157"/>
      <c r="B210" s="157"/>
      <c r="C210" s="157"/>
      <c r="D210" s="157"/>
      <c r="E210" s="157"/>
      <c r="F210" s="157"/>
      <c r="G210" s="157"/>
      <c r="H210" s="157"/>
      <c r="I210" s="157"/>
      <c r="J210" s="157"/>
      <c r="K210" s="157"/>
      <c r="L210" s="157"/>
      <c r="M210" s="157"/>
      <c r="N210" s="157"/>
      <c r="O210" s="157"/>
      <c r="P210" s="157"/>
      <c r="Q210" s="157"/>
      <c r="R210" s="157"/>
      <c r="S210" s="157"/>
    </row>
    <row r="211" spans="1:19">
      <c r="A211" s="157"/>
      <c r="B211" s="157"/>
      <c r="C211" s="157"/>
      <c r="D211" s="157"/>
      <c r="E211" s="157"/>
      <c r="F211" s="157"/>
      <c r="G211" s="157"/>
      <c r="H211" s="157"/>
      <c r="I211" s="157"/>
      <c r="J211" s="157"/>
      <c r="K211" s="157"/>
      <c r="L211" s="157"/>
      <c r="M211" s="157"/>
      <c r="N211" s="157"/>
      <c r="O211" s="157"/>
      <c r="P211" s="157"/>
      <c r="Q211" s="157"/>
      <c r="R211" s="157"/>
      <c r="S211" s="157"/>
    </row>
    <row r="212" spans="1:19">
      <c r="A212" s="157"/>
      <c r="B212" s="157"/>
      <c r="C212" s="157"/>
      <c r="D212" s="157"/>
      <c r="E212" s="157"/>
      <c r="F212" s="157"/>
      <c r="G212" s="157"/>
      <c r="H212" s="157"/>
      <c r="I212" s="157"/>
      <c r="J212" s="157"/>
      <c r="K212" s="157"/>
      <c r="L212" s="157"/>
      <c r="M212" s="157"/>
      <c r="N212" s="157"/>
      <c r="O212" s="157"/>
      <c r="P212" s="157"/>
      <c r="Q212" s="157"/>
      <c r="R212" s="157"/>
      <c r="S212" s="157"/>
    </row>
    <row r="213" spans="1:19">
      <c r="A213" s="157"/>
      <c r="B213" s="157"/>
      <c r="C213" s="157"/>
      <c r="D213" s="157"/>
      <c r="E213" s="157"/>
      <c r="F213" s="157"/>
      <c r="G213" s="157"/>
      <c r="H213" s="157"/>
      <c r="I213" s="157"/>
      <c r="J213" s="157"/>
      <c r="K213" s="157"/>
      <c r="L213" s="157"/>
      <c r="M213" s="157"/>
      <c r="N213" s="157"/>
      <c r="O213" s="157"/>
      <c r="P213" s="157"/>
      <c r="Q213" s="157"/>
      <c r="R213" s="157"/>
      <c r="S213" s="157"/>
    </row>
    <row r="214" spans="1:19">
      <c r="A214" s="157"/>
      <c r="B214" s="157"/>
      <c r="C214" s="157"/>
      <c r="D214" s="157"/>
      <c r="E214" s="157"/>
      <c r="F214" s="157"/>
      <c r="G214" s="157"/>
      <c r="H214" s="157"/>
      <c r="I214" s="157"/>
      <c r="J214" s="157"/>
      <c r="K214" s="157"/>
      <c r="L214" s="157"/>
      <c r="M214" s="157"/>
      <c r="N214" s="157"/>
      <c r="O214" s="157"/>
      <c r="P214" s="157"/>
      <c r="Q214" s="157"/>
      <c r="R214" s="157"/>
      <c r="S214" s="157"/>
    </row>
    <row r="215" spans="1:19">
      <c r="A215" s="157"/>
      <c r="B215" s="157"/>
      <c r="C215" s="157"/>
      <c r="D215" s="157"/>
      <c r="E215" s="157"/>
      <c r="F215" s="157"/>
      <c r="G215" s="157"/>
      <c r="H215" s="157"/>
      <c r="I215" s="157"/>
      <c r="J215" s="157"/>
      <c r="K215" s="157"/>
      <c r="L215" s="157"/>
      <c r="M215" s="157"/>
      <c r="N215" s="157"/>
      <c r="O215" s="157"/>
      <c r="P215" s="157"/>
      <c r="Q215" s="157"/>
      <c r="R215" s="157"/>
      <c r="S215" s="157"/>
    </row>
    <row r="216" spans="1:19">
      <c r="A216" s="157"/>
      <c r="B216" s="157"/>
      <c r="C216" s="157"/>
      <c r="D216" s="157"/>
      <c r="E216" s="157"/>
      <c r="F216" s="157"/>
      <c r="G216" s="157"/>
      <c r="H216" s="157"/>
      <c r="I216" s="157"/>
      <c r="J216" s="157"/>
      <c r="K216" s="157"/>
      <c r="L216" s="157"/>
      <c r="M216" s="157"/>
      <c r="N216" s="157"/>
      <c r="O216" s="157"/>
      <c r="P216" s="157"/>
      <c r="Q216" s="157"/>
      <c r="R216" s="157"/>
      <c r="S216" s="157"/>
    </row>
    <row r="217" spans="1:19">
      <c r="A217" s="157"/>
      <c r="B217" s="157"/>
      <c r="C217" s="157"/>
      <c r="D217" s="157"/>
      <c r="E217" s="157"/>
      <c r="F217" s="157"/>
      <c r="G217" s="157"/>
      <c r="H217" s="157"/>
      <c r="I217" s="157"/>
      <c r="J217" s="157"/>
      <c r="K217" s="157"/>
      <c r="L217" s="157"/>
      <c r="M217" s="157"/>
      <c r="N217" s="157"/>
      <c r="O217" s="157"/>
      <c r="P217" s="157"/>
      <c r="Q217" s="157"/>
      <c r="R217" s="157"/>
      <c r="S217" s="157"/>
    </row>
    <row r="218" spans="1:19">
      <c r="A218" s="157"/>
      <c r="B218" s="157"/>
      <c r="C218" s="157"/>
      <c r="D218" s="157"/>
      <c r="E218" s="157"/>
      <c r="F218" s="157"/>
      <c r="G218" s="157"/>
      <c r="H218" s="157"/>
      <c r="I218" s="157"/>
      <c r="J218" s="157"/>
      <c r="K218" s="157"/>
      <c r="L218" s="157"/>
      <c r="M218" s="157"/>
      <c r="N218" s="157"/>
      <c r="O218" s="157"/>
      <c r="P218" s="157"/>
      <c r="Q218" s="157"/>
      <c r="R218" s="157"/>
      <c r="S218" s="157"/>
    </row>
    <row r="219" spans="1:19">
      <c r="A219" s="157"/>
      <c r="B219" s="157"/>
      <c r="C219" s="157"/>
      <c r="D219" s="157"/>
      <c r="E219" s="157"/>
      <c r="F219" s="157"/>
      <c r="G219" s="157"/>
      <c r="H219" s="157"/>
      <c r="I219" s="157"/>
      <c r="J219" s="157"/>
      <c r="K219" s="157"/>
      <c r="L219" s="157"/>
      <c r="M219" s="157"/>
      <c r="N219" s="157"/>
      <c r="O219" s="157"/>
      <c r="P219" s="157"/>
      <c r="Q219" s="157"/>
      <c r="R219" s="157"/>
      <c r="S219" s="157"/>
    </row>
    <row r="220" spans="1:19">
      <c r="A220" s="157"/>
      <c r="B220" s="157"/>
      <c r="C220" s="157"/>
      <c r="D220" s="157"/>
      <c r="E220" s="157"/>
      <c r="F220" s="157"/>
      <c r="G220" s="157"/>
      <c r="H220" s="157"/>
      <c r="I220" s="157"/>
      <c r="J220" s="157"/>
      <c r="K220" s="157"/>
      <c r="L220" s="157"/>
      <c r="M220" s="157"/>
      <c r="N220" s="157"/>
      <c r="O220" s="157"/>
      <c r="P220" s="157"/>
      <c r="Q220" s="157"/>
      <c r="R220" s="157"/>
      <c r="S220" s="157"/>
    </row>
    <row r="221" spans="1:19">
      <c r="A221" s="157"/>
      <c r="B221" s="157"/>
      <c r="C221" s="157"/>
      <c r="D221" s="157"/>
      <c r="E221" s="157"/>
      <c r="F221" s="157"/>
      <c r="G221" s="157"/>
      <c r="H221" s="157"/>
      <c r="I221" s="157"/>
      <c r="J221" s="157"/>
      <c r="K221" s="157"/>
      <c r="L221" s="157"/>
      <c r="M221" s="157"/>
      <c r="N221" s="157"/>
      <c r="O221" s="157"/>
      <c r="P221" s="157"/>
      <c r="Q221" s="157"/>
      <c r="R221" s="157"/>
      <c r="S221" s="157"/>
    </row>
    <row r="222" spans="1:19">
      <c r="A222" s="157"/>
      <c r="B222" s="157"/>
      <c r="C222" s="157"/>
      <c r="D222" s="157"/>
      <c r="E222" s="157"/>
      <c r="F222" s="157"/>
      <c r="G222" s="157"/>
      <c r="H222" s="157"/>
      <c r="I222" s="157"/>
      <c r="J222" s="157"/>
      <c r="K222" s="157"/>
      <c r="L222" s="157"/>
      <c r="M222" s="157"/>
      <c r="N222" s="157"/>
      <c r="O222" s="157"/>
      <c r="P222" s="157"/>
      <c r="Q222" s="157"/>
      <c r="R222" s="157"/>
      <c r="S222" s="157"/>
    </row>
    <row r="223" spans="1:19">
      <c r="A223" s="157"/>
      <c r="B223" s="157"/>
      <c r="C223" s="157"/>
      <c r="D223" s="157"/>
      <c r="E223" s="157"/>
      <c r="F223" s="157"/>
      <c r="G223" s="157"/>
      <c r="H223" s="157"/>
      <c r="I223" s="157"/>
      <c r="J223" s="157"/>
      <c r="K223" s="157"/>
      <c r="L223" s="157"/>
      <c r="M223" s="157"/>
      <c r="N223" s="157"/>
      <c r="O223" s="157"/>
      <c r="P223" s="157"/>
      <c r="Q223" s="157"/>
      <c r="R223" s="157"/>
      <c r="S223" s="157"/>
    </row>
    <row r="224" spans="1:19">
      <c r="A224" s="157"/>
      <c r="B224" s="157"/>
      <c r="C224" s="157"/>
      <c r="D224" s="157"/>
      <c r="E224" s="157"/>
      <c r="F224" s="157"/>
      <c r="G224" s="157"/>
      <c r="H224" s="157"/>
      <c r="I224" s="157"/>
      <c r="J224" s="157"/>
      <c r="K224" s="157"/>
      <c r="L224" s="157"/>
      <c r="M224" s="157"/>
      <c r="N224" s="157"/>
      <c r="O224" s="157"/>
      <c r="P224" s="157"/>
      <c r="Q224" s="157"/>
      <c r="R224" s="157"/>
      <c r="S224" s="157"/>
    </row>
    <row r="225" spans="1:19">
      <c r="A225" s="157"/>
      <c r="B225" s="157"/>
      <c r="C225" s="157"/>
      <c r="D225" s="157"/>
      <c r="E225" s="157"/>
      <c r="F225" s="157"/>
      <c r="G225" s="157"/>
      <c r="H225" s="157"/>
      <c r="I225" s="157"/>
      <c r="J225" s="157"/>
      <c r="K225" s="157"/>
      <c r="L225" s="157"/>
      <c r="M225" s="157"/>
      <c r="N225" s="157"/>
      <c r="O225" s="157"/>
      <c r="P225" s="157"/>
      <c r="Q225" s="157"/>
      <c r="R225" s="157"/>
      <c r="S225" s="157"/>
    </row>
    <row r="226" spans="1:19">
      <c r="A226" s="157"/>
      <c r="B226" s="157"/>
      <c r="C226" s="157"/>
      <c r="D226" s="157"/>
      <c r="E226" s="157"/>
      <c r="F226" s="157"/>
      <c r="G226" s="157"/>
      <c r="H226" s="157"/>
      <c r="I226" s="157"/>
      <c r="J226" s="157"/>
      <c r="K226" s="157"/>
      <c r="L226" s="157"/>
      <c r="M226" s="157"/>
      <c r="N226" s="157"/>
      <c r="O226" s="157"/>
      <c r="P226" s="157"/>
      <c r="Q226" s="157"/>
      <c r="R226" s="157"/>
      <c r="S226" s="157"/>
    </row>
    <row r="227" spans="1:19">
      <c r="A227" s="157"/>
      <c r="B227" s="157"/>
      <c r="C227" s="157"/>
      <c r="D227" s="157"/>
      <c r="E227" s="157"/>
      <c r="F227" s="157"/>
      <c r="G227" s="157"/>
      <c r="H227" s="157"/>
      <c r="I227" s="157"/>
      <c r="J227" s="157"/>
      <c r="K227" s="157"/>
      <c r="L227" s="157"/>
      <c r="M227" s="157"/>
      <c r="N227" s="157"/>
      <c r="O227" s="157"/>
      <c r="P227" s="157"/>
      <c r="Q227" s="157"/>
      <c r="R227" s="157"/>
      <c r="S227" s="157"/>
    </row>
    <row r="228" spans="1:19">
      <c r="A228" s="157"/>
      <c r="B228" s="157"/>
      <c r="C228" s="157"/>
      <c r="D228" s="157"/>
      <c r="E228" s="157"/>
      <c r="F228" s="157"/>
      <c r="G228" s="157"/>
      <c r="H228" s="157"/>
      <c r="I228" s="157"/>
      <c r="J228" s="157"/>
      <c r="K228" s="157"/>
      <c r="L228" s="157"/>
      <c r="M228" s="157"/>
      <c r="N228" s="157"/>
      <c r="O228" s="157"/>
      <c r="P228" s="157"/>
      <c r="Q228" s="157"/>
      <c r="R228" s="157"/>
      <c r="S228" s="157"/>
    </row>
    <row r="229" spans="1:19">
      <c r="A229" s="157"/>
      <c r="B229" s="157"/>
      <c r="C229" s="157"/>
      <c r="D229" s="157"/>
      <c r="E229" s="157"/>
      <c r="F229" s="157"/>
      <c r="G229" s="157"/>
      <c r="H229" s="157"/>
      <c r="I229" s="157"/>
      <c r="J229" s="157"/>
      <c r="K229" s="157"/>
      <c r="L229" s="157"/>
      <c r="M229" s="157"/>
      <c r="N229" s="157"/>
      <c r="O229" s="157"/>
      <c r="P229" s="157"/>
      <c r="Q229" s="157"/>
      <c r="R229" s="157"/>
      <c r="S229" s="157"/>
    </row>
    <row r="230" spans="1:19">
      <c r="A230" s="157"/>
      <c r="B230" s="157"/>
      <c r="C230" s="157"/>
      <c r="D230" s="157"/>
      <c r="E230" s="157"/>
      <c r="F230" s="157"/>
      <c r="G230" s="157"/>
      <c r="H230" s="157"/>
      <c r="I230" s="157"/>
      <c r="J230" s="157"/>
      <c r="K230" s="157"/>
      <c r="L230" s="157"/>
      <c r="M230" s="157"/>
      <c r="N230" s="157"/>
      <c r="O230" s="157"/>
      <c r="P230" s="157"/>
      <c r="Q230" s="157"/>
      <c r="R230" s="157"/>
      <c r="S230" s="157"/>
    </row>
    <row r="231" spans="1:19">
      <c r="A231" s="157"/>
      <c r="B231" s="157"/>
      <c r="C231" s="157"/>
      <c r="D231" s="157"/>
      <c r="E231" s="157"/>
      <c r="F231" s="157"/>
      <c r="G231" s="157"/>
      <c r="H231" s="157"/>
      <c r="I231" s="157"/>
      <c r="J231" s="157"/>
      <c r="K231" s="157"/>
      <c r="L231" s="157"/>
      <c r="M231" s="157"/>
      <c r="N231" s="157"/>
      <c r="O231" s="157"/>
      <c r="P231" s="157"/>
      <c r="Q231" s="157"/>
      <c r="R231" s="157"/>
      <c r="S231" s="157"/>
    </row>
    <row r="232" spans="1:19">
      <c r="A232" s="157"/>
      <c r="B232" s="157"/>
      <c r="C232" s="157"/>
      <c r="D232" s="157"/>
      <c r="E232" s="157"/>
      <c r="F232" s="157"/>
      <c r="G232" s="157"/>
      <c r="H232" s="157"/>
      <c r="I232" s="157"/>
      <c r="J232" s="157"/>
      <c r="K232" s="157"/>
      <c r="L232" s="157"/>
      <c r="M232" s="157"/>
      <c r="N232" s="157"/>
      <c r="O232" s="157"/>
      <c r="P232" s="157"/>
      <c r="Q232" s="157"/>
      <c r="R232" s="157"/>
      <c r="S232" s="157"/>
    </row>
    <row r="233" spans="1:19">
      <c r="A233" s="157"/>
      <c r="B233" s="157"/>
      <c r="C233" s="157"/>
      <c r="D233" s="157"/>
      <c r="E233" s="157"/>
      <c r="F233" s="157"/>
      <c r="G233" s="157"/>
      <c r="H233" s="157"/>
      <c r="I233" s="157"/>
      <c r="J233" s="157"/>
      <c r="K233" s="157"/>
      <c r="L233" s="157"/>
      <c r="M233" s="157"/>
      <c r="N233" s="157"/>
      <c r="O233" s="157"/>
      <c r="P233" s="157"/>
      <c r="Q233" s="157"/>
      <c r="R233" s="157"/>
      <c r="S233" s="157"/>
    </row>
    <row r="234" spans="1:19">
      <c r="A234" s="157"/>
      <c r="B234" s="157"/>
      <c r="C234" s="157"/>
      <c r="D234" s="157"/>
      <c r="E234" s="157"/>
      <c r="F234" s="157"/>
      <c r="G234" s="157"/>
      <c r="H234" s="157"/>
      <c r="I234" s="157"/>
      <c r="J234" s="157"/>
      <c r="K234" s="157"/>
      <c r="L234" s="157"/>
      <c r="M234" s="157"/>
      <c r="N234" s="157"/>
      <c r="O234" s="157"/>
      <c r="P234" s="157"/>
      <c r="Q234" s="157"/>
      <c r="R234" s="157"/>
      <c r="S234" s="157"/>
    </row>
    <row r="235" spans="1:19">
      <c r="A235" s="157"/>
      <c r="B235" s="157"/>
      <c r="C235" s="157"/>
      <c r="D235" s="157"/>
      <c r="E235" s="157"/>
      <c r="F235" s="157"/>
      <c r="G235" s="157"/>
      <c r="H235" s="157"/>
      <c r="I235" s="157"/>
      <c r="J235" s="157"/>
      <c r="K235" s="157"/>
      <c r="L235" s="157"/>
      <c r="M235" s="157"/>
      <c r="N235" s="157"/>
      <c r="O235" s="157"/>
      <c r="P235" s="157"/>
      <c r="Q235" s="157"/>
      <c r="R235" s="157"/>
      <c r="S235" s="157"/>
    </row>
    <row r="236" spans="1:19">
      <c r="A236" s="157"/>
      <c r="B236" s="157"/>
      <c r="C236" s="157"/>
      <c r="D236" s="157"/>
      <c r="E236" s="157"/>
      <c r="F236" s="157"/>
      <c r="G236" s="157"/>
      <c r="H236" s="157"/>
      <c r="I236" s="157"/>
      <c r="J236" s="157"/>
      <c r="K236" s="157"/>
      <c r="L236" s="157"/>
      <c r="M236" s="157"/>
      <c r="N236" s="157"/>
      <c r="O236" s="157"/>
      <c r="P236" s="157"/>
      <c r="Q236" s="157"/>
      <c r="R236" s="157"/>
      <c r="S236" s="157"/>
    </row>
    <row r="237" spans="1:19">
      <c r="A237" s="157"/>
      <c r="B237" s="157"/>
      <c r="C237" s="157"/>
      <c r="D237" s="157"/>
      <c r="E237" s="157"/>
      <c r="F237" s="157"/>
      <c r="G237" s="157"/>
      <c r="H237" s="157"/>
      <c r="I237" s="157"/>
      <c r="J237" s="157"/>
      <c r="K237" s="157"/>
      <c r="L237" s="157"/>
      <c r="M237" s="157"/>
      <c r="N237" s="157"/>
      <c r="O237" s="157"/>
      <c r="P237" s="157"/>
      <c r="Q237" s="157"/>
      <c r="R237" s="157"/>
      <c r="S237" s="157"/>
    </row>
    <row r="238" spans="1:19">
      <c r="A238" s="157"/>
      <c r="B238" s="157"/>
      <c r="C238" s="157"/>
      <c r="D238" s="157"/>
      <c r="E238" s="157"/>
      <c r="F238" s="157"/>
      <c r="G238" s="157"/>
      <c r="H238" s="157"/>
      <c r="I238" s="157"/>
      <c r="J238" s="157"/>
      <c r="K238" s="157"/>
      <c r="L238" s="157"/>
      <c r="M238" s="157"/>
      <c r="N238" s="157"/>
      <c r="O238" s="157"/>
      <c r="P238" s="157"/>
      <c r="Q238" s="157"/>
      <c r="R238" s="157"/>
      <c r="S238" s="157"/>
    </row>
    <row r="239" spans="1:19">
      <c r="A239" s="157"/>
      <c r="B239" s="157"/>
      <c r="C239" s="157"/>
      <c r="D239" s="157"/>
      <c r="E239" s="157"/>
      <c r="F239" s="157"/>
      <c r="G239" s="157"/>
      <c r="H239" s="157"/>
      <c r="I239" s="157"/>
      <c r="J239" s="157"/>
      <c r="K239" s="157"/>
      <c r="L239" s="157"/>
      <c r="M239" s="157"/>
      <c r="N239" s="157"/>
      <c r="O239" s="157"/>
      <c r="P239" s="157"/>
      <c r="Q239" s="157"/>
      <c r="R239" s="157"/>
      <c r="S239" s="157"/>
    </row>
    <row r="240" spans="1:19">
      <c r="A240" s="157"/>
      <c r="B240" s="157"/>
      <c r="C240" s="157"/>
      <c r="D240" s="157"/>
      <c r="E240" s="157"/>
      <c r="F240" s="157"/>
      <c r="G240" s="157"/>
      <c r="H240" s="157"/>
      <c r="I240" s="157"/>
      <c r="J240" s="157"/>
      <c r="K240" s="157"/>
      <c r="L240" s="157"/>
      <c r="M240" s="157"/>
      <c r="N240" s="157"/>
      <c r="O240" s="157"/>
      <c r="P240" s="157"/>
      <c r="Q240" s="157"/>
      <c r="R240" s="157"/>
      <c r="S240" s="157"/>
    </row>
    <row r="241" spans="1:19">
      <c r="A241" s="157"/>
      <c r="B241" s="157"/>
      <c r="C241" s="157"/>
      <c r="D241" s="157"/>
      <c r="E241" s="157"/>
      <c r="F241" s="157"/>
      <c r="G241" s="157"/>
      <c r="H241" s="157"/>
      <c r="I241" s="157"/>
      <c r="J241" s="157"/>
      <c r="K241" s="157"/>
      <c r="L241" s="157"/>
      <c r="M241" s="157"/>
      <c r="N241" s="157"/>
      <c r="O241" s="157"/>
      <c r="P241" s="157"/>
      <c r="Q241" s="157"/>
      <c r="R241" s="157"/>
      <c r="S241" s="157"/>
    </row>
    <row r="242" spans="1:19">
      <c r="A242" s="157"/>
      <c r="B242" s="157"/>
      <c r="C242" s="157"/>
      <c r="D242" s="157"/>
      <c r="E242" s="157"/>
      <c r="F242" s="157"/>
      <c r="G242" s="157"/>
      <c r="H242" s="157"/>
      <c r="I242" s="157"/>
      <c r="J242" s="157"/>
      <c r="K242" s="157"/>
      <c r="L242" s="157"/>
      <c r="M242" s="157"/>
      <c r="N242" s="157"/>
      <c r="O242" s="157"/>
      <c r="P242" s="157"/>
      <c r="Q242" s="157"/>
      <c r="R242" s="157"/>
      <c r="S242" s="157"/>
    </row>
    <row r="243" spans="1:19">
      <c r="A243" s="157"/>
      <c r="B243" s="157"/>
      <c r="C243" s="157"/>
      <c r="D243" s="157"/>
      <c r="E243" s="157"/>
      <c r="F243" s="157"/>
      <c r="G243" s="157"/>
      <c r="H243" s="157"/>
      <c r="I243" s="157"/>
      <c r="J243" s="157"/>
      <c r="K243" s="157"/>
      <c r="L243" s="157"/>
      <c r="M243" s="157"/>
      <c r="N243" s="157"/>
      <c r="O243" s="157"/>
      <c r="P243" s="157"/>
      <c r="Q243" s="157"/>
      <c r="R243" s="157"/>
      <c r="S243" s="157"/>
    </row>
    <row r="244" spans="1:19">
      <c r="A244" s="157"/>
      <c r="B244" s="157"/>
      <c r="C244" s="157"/>
      <c r="D244" s="157"/>
      <c r="E244" s="157"/>
      <c r="F244" s="157"/>
      <c r="G244" s="157"/>
      <c r="H244" s="157"/>
      <c r="I244" s="157"/>
      <c r="J244" s="157"/>
      <c r="K244" s="157"/>
      <c r="L244" s="157"/>
      <c r="M244" s="157"/>
      <c r="N244" s="157"/>
      <c r="O244" s="157"/>
      <c r="P244" s="157"/>
      <c r="Q244" s="157"/>
      <c r="R244" s="157"/>
      <c r="S244" s="157"/>
    </row>
    <row r="245" spans="1:19">
      <c r="A245" s="157"/>
      <c r="B245" s="157"/>
      <c r="C245" s="157"/>
      <c r="D245" s="157"/>
      <c r="E245" s="157"/>
      <c r="F245" s="157"/>
      <c r="G245" s="157"/>
      <c r="H245" s="157"/>
      <c r="I245" s="157"/>
      <c r="J245" s="157"/>
      <c r="K245" s="157"/>
      <c r="L245" s="157"/>
      <c r="M245" s="157"/>
      <c r="N245" s="157"/>
      <c r="O245" s="157"/>
      <c r="P245" s="157"/>
      <c r="Q245" s="157"/>
      <c r="R245" s="157"/>
      <c r="S245" s="157"/>
    </row>
    <row r="246" spans="1:19">
      <c r="A246" s="157"/>
      <c r="B246" s="157"/>
      <c r="C246" s="157"/>
      <c r="D246" s="157"/>
      <c r="E246" s="157"/>
      <c r="F246" s="157"/>
      <c r="G246" s="157"/>
      <c r="H246" s="157"/>
      <c r="I246" s="157"/>
      <c r="J246" s="157"/>
      <c r="K246" s="157"/>
      <c r="L246" s="157"/>
      <c r="M246" s="157"/>
      <c r="N246" s="157"/>
      <c r="O246" s="157"/>
      <c r="P246" s="157"/>
      <c r="Q246" s="157"/>
      <c r="R246" s="157"/>
      <c r="S246" s="157"/>
    </row>
    <row r="247" spans="1:19">
      <c r="A247" s="157"/>
      <c r="B247" s="157"/>
      <c r="C247" s="157"/>
      <c r="D247" s="157"/>
      <c r="E247" s="157"/>
      <c r="F247" s="157"/>
      <c r="G247" s="157"/>
      <c r="H247" s="157"/>
      <c r="I247" s="157"/>
      <c r="J247" s="157"/>
      <c r="K247" s="157"/>
      <c r="L247" s="157"/>
      <c r="M247" s="157"/>
      <c r="N247" s="157"/>
      <c r="O247" s="157"/>
      <c r="P247" s="157"/>
      <c r="Q247" s="157"/>
      <c r="R247" s="157"/>
      <c r="S247" s="157"/>
    </row>
    <row r="248" spans="1:19">
      <c r="A248" s="157"/>
      <c r="B248" s="157"/>
      <c r="C248" s="157"/>
      <c r="D248" s="157"/>
      <c r="E248" s="157"/>
      <c r="F248" s="157"/>
      <c r="G248" s="157"/>
      <c r="H248" s="157"/>
      <c r="I248" s="157"/>
      <c r="J248" s="157"/>
      <c r="K248" s="157"/>
      <c r="L248" s="157"/>
      <c r="M248" s="157"/>
      <c r="N248" s="157"/>
      <c r="O248" s="157"/>
      <c r="P248" s="157"/>
      <c r="Q248" s="157"/>
      <c r="R248" s="157"/>
      <c r="S248" s="157"/>
    </row>
    <row r="249" spans="1:19">
      <c r="A249" s="157"/>
      <c r="B249" s="157"/>
      <c r="C249" s="157"/>
      <c r="D249" s="157"/>
      <c r="E249" s="157"/>
      <c r="F249" s="157"/>
      <c r="G249" s="157"/>
      <c r="H249" s="157"/>
      <c r="I249" s="157"/>
      <c r="J249" s="157"/>
      <c r="K249" s="157"/>
      <c r="L249" s="157"/>
      <c r="M249" s="157"/>
      <c r="N249" s="157"/>
      <c r="O249" s="157"/>
      <c r="P249" s="157"/>
      <c r="Q249" s="157"/>
      <c r="R249" s="157"/>
      <c r="S249" s="157"/>
    </row>
    <row r="250" spans="1:19">
      <c r="A250" s="157"/>
      <c r="B250" s="157"/>
      <c r="C250" s="157"/>
      <c r="D250" s="157"/>
      <c r="E250" s="157"/>
      <c r="F250" s="157"/>
      <c r="G250" s="157"/>
      <c r="H250" s="157"/>
      <c r="I250" s="157"/>
      <c r="J250" s="157"/>
      <c r="K250" s="157"/>
      <c r="L250" s="157"/>
      <c r="M250" s="157"/>
      <c r="N250" s="157"/>
      <c r="O250" s="157"/>
      <c r="P250" s="157"/>
      <c r="Q250" s="157"/>
      <c r="R250" s="157"/>
      <c r="S250" s="157"/>
    </row>
    <row r="251" spans="1:19">
      <c r="A251" s="157"/>
      <c r="B251" s="157"/>
      <c r="C251" s="157"/>
      <c r="D251" s="157"/>
      <c r="E251" s="157"/>
      <c r="F251" s="157"/>
      <c r="G251" s="157"/>
      <c r="H251" s="157"/>
      <c r="I251" s="157"/>
      <c r="J251" s="157"/>
      <c r="K251" s="157"/>
      <c r="L251" s="157"/>
      <c r="M251" s="157"/>
      <c r="N251" s="157"/>
      <c r="O251" s="157"/>
      <c r="P251" s="157"/>
      <c r="Q251" s="157"/>
      <c r="R251" s="157"/>
      <c r="S251" s="157"/>
    </row>
    <row r="252" spans="1:19">
      <c r="A252" s="157"/>
      <c r="B252" s="157"/>
      <c r="C252" s="157"/>
      <c r="D252" s="157"/>
      <c r="E252" s="157"/>
      <c r="F252" s="157"/>
      <c r="G252" s="157"/>
      <c r="H252" s="157"/>
      <c r="I252" s="157"/>
      <c r="J252" s="157"/>
      <c r="K252" s="157"/>
      <c r="L252" s="157"/>
      <c r="M252" s="157"/>
      <c r="N252" s="157"/>
      <c r="O252" s="157"/>
      <c r="P252" s="157"/>
      <c r="Q252" s="157"/>
      <c r="R252" s="157"/>
      <c r="S252" s="157"/>
    </row>
    <row r="253" spans="1:19">
      <c r="A253" s="157"/>
      <c r="B253" s="157"/>
      <c r="C253" s="157"/>
      <c r="D253" s="157"/>
      <c r="E253" s="157"/>
      <c r="F253" s="157"/>
      <c r="G253" s="157"/>
      <c r="H253" s="157"/>
      <c r="I253" s="157"/>
      <c r="J253" s="157"/>
      <c r="K253" s="157"/>
      <c r="L253" s="157"/>
      <c r="M253" s="157"/>
      <c r="N253" s="157"/>
      <c r="O253" s="157"/>
      <c r="P253" s="157"/>
      <c r="Q253" s="157"/>
      <c r="R253" s="157"/>
      <c r="S253" s="157"/>
    </row>
    <row r="254" spans="1:19">
      <c r="A254" s="157"/>
      <c r="B254" s="157"/>
      <c r="C254" s="157"/>
      <c r="D254" s="157"/>
      <c r="E254" s="157"/>
      <c r="F254" s="157"/>
      <c r="G254" s="157"/>
      <c r="H254" s="157"/>
      <c r="I254" s="157"/>
      <c r="J254" s="157"/>
      <c r="K254" s="157"/>
      <c r="L254" s="157"/>
      <c r="M254" s="157"/>
      <c r="N254" s="157"/>
      <c r="O254" s="157"/>
      <c r="P254" s="157"/>
      <c r="Q254" s="157"/>
      <c r="R254" s="157"/>
      <c r="S254" s="157"/>
    </row>
    <row r="255" spans="1:19">
      <c r="A255" s="157"/>
      <c r="B255" s="157"/>
      <c r="C255" s="157"/>
      <c r="D255" s="157"/>
      <c r="E255" s="157"/>
      <c r="F255" s="157"/>
      <c r="G255" s="157"/>
      <c r="H255" s="157"/>
      <c r="I255" s="157"/>
      <c r="J255" s="157"/>
      <c r="K255" s="157"/>
      <c r="L255" s="157"/>
      <c r="M255" s="157"/>
      <c r="N255" s="157"/>
      <c r="O255" s="157"/>
      <c r="P255" s="157"/>
      <c r="Q255" s="157"/>
      <c r="R255" s="157"/>
      <c r="S255" s="157"/>
    </row>
    <row r="256" spans="1:19">
      <c r="A256" s="157"/>
      <c r="B256" s="157"/>
      <c r="C256" s="157"/>
      <c r="D256" s="157"/>
      <c r="E256" s="157"/>
      <c r="F256" s="157"/>
      <c r="G256" s="157"/>
      <c r="H256" s="157"/>
      <c r="I256" s="157"/>
      <c r="J256" s="157"/>
      <c r="K256" s="157"/>
      <c r="L256" s="157"/>
      <c r="M256" s="157"/>
      <c r="N256" s="157"/>
      <c r="O256" s="157"/>
      <c r="P256" s="157"/>
      <c r="Q256" s="157"/>
      <c r="R256" s="157"/>
      <c r="S256" s="157"/>
    </row>
    <row r="257" spans="1:19">
      <c r="A257" s="157"/>
      <c r="B257" s="157"/>
      <c r="C257" s="157"/>
      <c r="D257" s="157"/>
      <c r="E257" s="157"/>
      <c r="F257" s="157"/>
      <c r="G257" s="157"/>
      <c r="H257" s="157"/>
      <c r="I257" s="157"/>
      <c r="J257" s="157"/>
      <c r="K257" s="157"/>
      <c r="L257" s="157"/>
      <c r="M257" s="157"/>
      <c r="N257" s="157"/>
      <c r="O257" s="157"/>
      <c r="P257" s="157"/>
      <c r="Q257" s="157"/>
      <c r="R257" s="157"/>
      <c r="S257" s="157"/>
    </row>
    <row r="258" spans="1:19">
      <c r="A258" s="157"/>
      <c r="B258" s="157"/>
      <c r="C258" s="157"/>
      <c r="D258" s="157"/>
      <c r="E258" s="157"/>
      <c r="F258" s="157"/>
      <c r="G258" s="157"/>
      <c r="H258" s="157"/>
      <c r="I258" s="157"/>
      <c r="J258" s="157"/>
      <c r="K258" s="157"/>
      <c r="L258" s="157"/>
      <c r="M258" s="157"/>
      <c r="N258" s="157"/>
      <c r="O258" s="157"/>
      <c r="P258" s="157"/>
      <c r="Q258" s="157"/>
      <c r="R258" s="157"/>
      <c r="S258" s="157"/>
    </row>
    <row r="259" spans="1:19">
      <c r="A259" s="157"/>
      <c r="B259" s="157"/>
      <c r="C259" s="157"/>
      <c r="D259" s="157"/>
      <c r="E259" s="157"/>
      <c r="F259" s="157"/>
      <c r="G259" s="157"/>
      <c r="H259" s="157"/>
      <c r="I259" s="157"/>
      <c r="J259" s="157"/>
      <c r="K259" s="157"/>
      <c r="L259" s="157"/>
      <c r="M259" s="157"/>
      <c r="N259" s="157"/>
      <c r="O259" s="157"/>
      <c r="P259" s="157"/>
      <c r="Q259" s="157"/>
      <c r="R259" s="157"/>
      <c r="S259" s="157"/>
    </row>
    <row r="260" spans="1:19">
      <c r="A260" s="157"/>
      <c r="B260" s="157"/>
      <c r="C260" s="157"/>
      <c r="D260" s="157"/>
      <c r="E260" s="157"/>
      <c r="F260" s="157"/>
      <c r="G260" s="157"/>
      <c r="H260" s="157"/>
      <c r="I260" s="157"/>
      <c r="J260" s="157"/>
      <c r="K260" s="157"/>
      <c r="L260" s="157"/>
      <c r="M260" s="157"/>
      <c r="N260" s="157"/>
      <c r="O260" s="157"/>
      <c r="P260" s="157"/>
      <c r="Q260" s="157"/>
      <c r="R260" s="157"/>
      <c r="S260" s="157"/>
    </row>
    <row r="261" spans="1:19">
      <c r="A261" s="157"/>
      <c r="B261" s="157"/>
      <c r="C261" s="157"/>
      <c r="D261" s="157"/>
      <c r="E261" s="157"/>
      <c r="F261" s="157"/>
      <c r="G261" s="157"/>
      <c r="H261" s="157"/>
      <c r="I261" s="157"/>
      <c r="J261" s="157"/>
      <c r="K261" s="157"/>
      <c r="L261" s="157"/>
      <c r="M261" s="157"/>
      <c r="N261" s="157"/>
      <c r="O261" s="157"/>
      <c r="P261" s="157"/>
      <c r="Q261" s="157"/>
      <c r="R261" s="157"/>
      <c r="S261" s="157"/>
    </row>
    <row r="262" spans="1:19">
      <c r="A262" s="157"/>
      <c r="B262" s="157"/>
      <c r="C262" s="157"/>
      <c r="D262" s="157"/>
      <c r="E262" s="157"/>
      <c r="F262" s="157"/>
      <c r="G262" s="157"/>
      <c r="H262" s="157"/>
      <c r="I262" s="157"/>
      <c r="J262" s="157"/>
      <c r="K262" s="157"/>
      <c r="L262" s="157"/>
      <c r="M262" s="157"/>
      <c r="N262" s="157"/>
      <c r="O262" s="157"/>
      <c r="P262" s="157"/>
      <c r="Q262" s="157"/>
      <c r="R262" s="157"/>
      <c r="S262" s="157"/>
    </row>
    <row r="263" spans="1:19">
      <c r="A263" s="157"/>
      <c r="B263" s="157"/>
      <c r="C263" s="157"/>
      <c r="D263" s="157"/>
      <c r="E263" s="157"/>
      <c r="F263" s="157"/>
      <c r="G263" s="157"/>
      <c r="H263" s="157"/>
      <c r="I263" s="157"/>
      <c r="J263" s="157"/>
      <c r="K263" s="157"/>
      <c r="L263" s="157"/>
      <c r="M263" s="157"/>
      <c r="N263" s="157"/>
      <c r="O263" s="157"/>
      <c r="P263" s="157"/>
      <c r="Q263" s="157"/>
      <c r="R263" s="157"/>
      <c r="S263" s="157"/>
    </row>
    <row r="264" spans="1:19">
      <c r="A264" s="157"/>
      <c r="B264" s="157"/>
      <c r="C264" s="157"/>
      <c r="D264" s="157"/>
      <c r="E264" s="157"/>
      <c r="F264" s="157"/>
      <c r="G264" s="157"/>
      <c r="H264" s="157"/>
      <c r="I264" s="157"/>
      <c r="J264" s="157"/>
      <c r="K264" s="157"/>
      <c r="L264" s="157"/>
      <c r="M264" s="157"/>
      <c r="N264" s="157"/>
      <c r="O264" s="157"/>
      <c r="P264" s="157"/>
      <c r="Q264" s="157"/>
      <c r="R264" s="157"/>
      <c r="S264" s="157"/>
    </row>
    <row r="265" spans="1:19">
      <c r="A265" s="157"/>
      <c r="B265" s="157"/>
      <c r="C265" s="157"/>
      <c r="D265" s="157"/>
      <c r="E265" s="157"/>
      <c r="F265" s="157"/>
      <c r="G265" s="157"/>
      <c r="H265" s="157"/>
      <c r="I265" s="157"/>
      <c r="J265" s="157"/>
      <c r="K265" s="157"/>
      <c r="L265" s="157"/>
      <c r="M265" s="157"/>
      <c r="N265" s="157"/>
      <c r="O265" s="157"/>
      <c r="P265" s="157"/>
      <c r="Q265" s="157"/>
      <c r="R265" s="157"/>
      <c r="S265" s="157"/>
    </row>
    <row r="266" spans="1:19">
      <c r="A266" s="157"/>
      <c r="B266" s="157"/>
      <c r="C266" s="157"/>
      <c r="D266" s="157"/>
      <c r="E266" s="157"/>
      <c r="F266" s="157"/>
      <c r="G266" s="157"/>
      <c r="H266" s="157"/>
      <c r="I266" s="157"/>
      <c r="J266" s="157"/>
      <c r="K266" s="157"/>
      <c r="L266" s="157"/>
      <c r="M266" s="157"/>
      <c r="N266" s="157"/>
      <c r="O266" s="157"/>
      <c r="P266" s="157"/>
      <c r="Q266" s="157"/>
      <c r="R266" s="157"/>
      <c r="S266" s="157"/>
    </row>
    <row r="267" spans="1:19">
      <c r="A267" s="157"/>
      <c r="B267" s="157"/>
      <c r="C267" s="157"/>
      <c r="D267" s="157"/>
      <c r="E267" s="157"/>
      <c r="F267" s="157"/>
      <c r="G267" s="157"/>
      <c r="H267" s="157"/>
      <c r="I267" s="157"/>
      <c r="J267" s="157"/>
      <c r="K267" s="157"/>
      <c r="L267" s="157"/>
      <c r="M267" s="157"/>
      <c r="N267" s="157"/>
      <c r="O267" s="157"/>
      <c r="P267" s="157"/>
      <c r="Q267" s="157"/>
      <c r="R267" s="157"/>
      <c r="S267" s="157"/>
    </row>
    <row r="268" spans="1:19">
      <c r="A268" s="157"/>
      <c r="B268" s="157"/>
      <c r="C268" s="157"/>
      <c r="D268" s="157"/>
      <c r="E268" s="157"/>
      <c r="F268" s="157"/>
      <c r="G268" s="157"/>
      <c r="H268" s="157"/>
      <c r="I268" s="157"/>
      <c r="J268" s="157"/>
      <c r="K268" s="157"/>
      <c r="L268" s="157"/>
      <c r="M268" s="157"/>
      <c r="N268" s="157"/>
      <c r="O268" s="157"/>
      <c r="P268" s="157"/>
      <c r="Q268" s="157"/>
      <c r="R268" s="157"/>
      <c r="S268" s="157"/>
    </row>
    <row r="269" spans="1:19">
      <c r="A269" s="157"/>
      <c r="B269" s="157"/>
      <c r="C269" s="157"/>
      <c r="D269" s="157"/>
      <c r="E269" s="157"/>
      <c r="F269" s="157"/>
      <c r="G269" s="157"/>
      <c r="H269" s="157"/>
      <c r="I269" s="157"/>
      <c r="J269" s="157"/>
      <c r="K269" s="157"/>
      <c r="L269" s="157"/>
      <c r="M269" s="157"/>
      <c r="N269" s="157"/>
      <c r="O269" s="157"/>
      <c r="P269" s="157"/>
      <c r="Q269" s="157"/>
      <c r="R269" s="157"/>
      <c r="S269" s="157"/>
    </row>
    <row r="270" spans="1:19">
      <c r="A270" s="157"/>
      <c r="B270" s="157"/>
      <c r="C270" s="157"/>
      <c r="D270" s="157"/>
      <c r="E270" s="157"/>
      <c r="F270" s="157"/>
      <c r="G270" s="157"/>
      <c r="H270" s="157"/>
      <c r="I270" s="157"/>
      <c r="J270" s="157"/>
      <c r="K270" s="157"/>
      <c r="L270" s="157"/>
      <c r="M270" s="157"/>
      <c r="N270" s="157"/>
      <c r="O270" s="157"/>
      <c r="P270" s="157"/>
      <c r="Q270" s="157"/>
      <c r="R270" s="157"/>
      <c r="S270" s="157"/>
    </row>
    <row r="271" spans="1:19">
      <c r="A271" s="157"/>
      <c r="B271" s="157"/>
      <c r="C271" s="157"/>
      <c r="D271" s="157"/>
      <c r="E271" s="157"/>
      <c r="F271" s="157"/>
      <c r="G271" s="157"/>
      <c r="H271" s="157"/>
      <c r="I271" s="157"/>
      <c r="J271" s="157"/>
      <c r="K271" s="157"/>
      <c r="L271" s="157"/>
      <c r="M271" s="157"/>
      <c r="N271" s="157"/>
      <c r="O271" s="157"/>
      <c r="P271" s="157"/>
      <c r="Q271" s="157"/>
      <c r="R271" s="157"/>
      <c r="S271" s="157"/>
    </row>
    <row r="272" spans="1:19">
      <c r="A272" s="157"/>
      <c r="B272" s="157"/>
      <c r="C272" s="157"/>
      <c r="D272" s="157"/>
      <c r="E272" s="157"/>
      <c r="F272" s="157"/>
      <c r="G272" s="157"/>
      <c r="H272" s="157"/>
      <c r="I272" s="157"/>
      <c r="J272" s="157"/>
      <c r="K272" s="157"/>
      <c r="L272" s="157"/>
      <c r="M272" s="157"/>
      <c r="N272" s="157"/>
      <c r="O272" s="157"/>
      <c r="P272" s="157"/>
      <c r="Q272" s="157"/>
      <c r="R272" s="157"/>
      <c r="S272" s="157"/>
    </row>
    <row r="273" spans="1:19">
      <c r="A273" s="157"/>
      <c r="B273" s="157"/>
      <c r="C273" s="157"/>
      <c r="D273" s="157"/>
      <c r="E273" s="157"/>
      <c r="F273" s="157"/>
      <c r="G273" s="157"/>
      <c r="H273" s="157"/>
      <c r="I273" s="157"/>
      <c r="J273" s="157"/>
      <c r="K273" s="157"/>
      <c r="L273" s="157"/>
      <c r="M273" s="157"/>
      <c r="N273" s="157"/>
      <c r="O273" s="157"/>
      <c r="P273" s="157"/>
      <c r="Q273" s="157"/>
      <c r="R273" s="157"/>
      <c r="S273" s="157"/>
    </row>
    <row r="274" spans="1:19">
      <c r="A274" s="157"/>
      <c r="B274" s="157"/>
      <c r="C274" s="157"/>
      <c r="D274" s="157"/>
      <c r="E274" s="157"/>
      <c r="F274" s="157"/>
      <c r="G274" s="157"/>
      <c r="H274" s="157"/>
      <c r="I274" s="157"/>
      <c r="J274" s="157"/>
      <c r="K274" s="157"/>
      <c r="L274" s="157"/>
      <c r="M274" s="157"/>
      <c r="N274" s="157"/>
      <c r="O274" s="157"/>
      <c r="P274" s="157"/>
      <c r="Q274" s="157"/>
      <c r="R274" s="157"/>
      <c r="S274" s="157"/>
    </row>
    <row r="275" spans="1:19">
      <c r="A275" s="157"/>
      <c r="B275" s="157"/>
      <c r="C275" s="157"/>
      <c r="D275" s="157"/>
      <c r="E275" s="157"/>
      <c r="F275" s="157"/>
      <c r="G275" s="157"/>
      <c r="H275" s="157"/>
      <c r="I275" s="157"/>
      <c r="J275" s="157"/>
      <c r="K275" s="157"/>
      <c r="L275" s="157"/>
      <c r="M275" s="157"/>
      <c r="N275" s="157"/>
      <c r="O275" s="157"/>
      <c r="P275" s="157"/>
      <c r="Q275" s="157"/>
      <c r="R275" s="157"/>
      <c r="S275" s="157"/>
    </row>
    <row r="276" spans="1:19">
      <c r="A276" s="157"/>
      <c r="B276" s="157"/>
      <c r="C276" s="157"/>
      <c r="D276" s="157"/>
      <c r="E276" s="157"/>
      <c r="F276" s="157"/>
      <c r="G276" s="157"/>
      <c r="H276" s="157"/>
      <c r="I276" s="157"/>
      <c r="J276" s="157"/>
      <c r="K276" s="157"/>
      <c r="L276" s="157"/>
      <c r="M276" s="157"/>
      <c r="N276" s="157"/>
      <c r="O276" s="157"/>
      <c r="P276" s="157"/>
      <c r="Q276" s="157"/>
      <c r="R276" s="157"/>
      <c r="S276" s="157"/>
    </row>
    <row r="277" spans="1:19">
      <c r="A277" s="157"/>
      <c r="B277" s="157"/>
      <c r="C277" s="157"/>
      <c r="D277" s="157"/>
      <c r="E277" s="157"/>
      <c r="F277" s="157"/>
      <c r="G277" s="157"/>
      <c r="H277" s="157"/>
      <c r="I277" s="157"/>
      <c r="J277" s="157"/>
      <c r="K277" s="157"/>
      <c r="L277" s="157"/>
      <c r="M277" s="157"/>
      <c r="N277" s="157"/>
      <c r="O277" s="157"/>
      <c r="P277" s="157"/>
      <c r="Q277" s="157"/>
      <c r="R277" s="157"/>
      <c r="S277" s="157"/>
    </row>
    <row r="278" spans="1:19">
      <c r="A278" s="157"/>
      <c r="B278" s="157"/>
      <c r="C278" s="157"/>
      <c r="D278" s="157"/>
      <c r="E278" s="157"/>
      <c r="F278" s="157"/>
      <c r="G278" s="157"/>
      <c r="H278" s="157"/>
      <c r="I278" s="157"/>
      <c r="J278" s="157"/>
      <c r="K278" s="157"/>
      <c r="L278" s="157"/>
      <c r="M278" s="157"/>
      <c r="N278" s="157"/>
      <c r="O278" s="157"/>
      <c r="P278" s="157"/>
      <c r="Q278" s="157"/>
      <c r="R278" s="157"/>
      <c r="S278" s="157"/>
    </row>
    <row r="279" spans="1:19">
      <c r="A279" s="157"/>
      <c r="B279" s="157"/>
      <c r="C279" s="157"/>
      <c r="D279" s="157"/>
      <c r="E279" s="157"/>
      <c r="F279" s="157"/>
      <c r="G279" s="157"/>
      <c r="H279" s="157"/>
      <c r="I279" s="157"/>
      <c r="J279" s="157"/>
      <c r="K279" s="157"/>
      <c r="L279" s="157"/>
      <c r="M279" s="157"/>
      <c r="N279" s="157"/>
      <c r="O279" s="157"/>
      <c r="P279" s="157"/>
      <c r="Q279" s="157"/>
      <c r="R279" s="157"/>
      <c r="S279" s="157"/>
    </row>
    <row r="280" spans="1:19">
      <c r="A280" s="157"/>
      <c r="B280" s="157"/>
      <c r="C280" s="157"/>
      <c r="D280" s="157"/>
      <c r="E280" s="157"/>
      <c r="F280" s="157"/>
      <c r="G280" s="157"/>
      <c r="H280" s="157"/>
      <c r="I280" s="157"/>
      <c r="J280" s="157"/>
      <c r="K280" s="157"/>
      <c r="L280" s="157"/>
      <c r="M280" s="157"/>
      <c r="N280" s="157"/>
      <c r="O280" s="157"/>
      <c r="P280" s="157"/>
      <c r="Q280" s="157"/>
      <c r="R280" s="157"/>
      <c r="S280" s="157"/>
    </row>
    <row r="281" spans="1:19">
      <c r="A281" s="157"/>
      <c r="B281" s="157"/>
      <c r="C281" s="157"/>
      <c r="D281" s="157"/>
      <c r="E281" s="157"/>
      <c r="F281" s="157"/>
      <c r="G281" s="157"/>
      <c r="H281" s="157"/>
      <c r="I281" s="157"/>
      <c r="J281" s="157"/>
      <c r="K281" s="157"/>
      <c r="L281" s="157"/>
      <c r="M281" s="157"/>
      <c r="N281" s="157"/>
      <c r="O281" s="157"/>
      <c r="P281" s="157"/>
      <c r="Q281" s="157"/>
      <c r="R281" s="157"/>
      <c r="S281" s="157"/>
    </row>
    <row r="282" spans="1:19">
      <c r="A282" s="157"/>
      <c r="B282" s="157"/>
      <c r="C282" s="157"/>
      <c r="D282" s="157"/>
      <c r="E282" s="157"/>
      <c r="F282" s="157"/>
      <c r="G282" s="157"/>
      <c r="H282" s="157"/>
      <c r="I282" s="157"/>
      <c r="J282" s="157"/>
      <c r="K282" s="157"/>
      <c r="L282" s="157"/>
      <c r="M282" s="157"/>
      <c r="N282" s="157"/>
      <c r="O282" s="157"/>
      <c r="P282" s="157"/>
      <c r="Q282" s="157"/>
      <c r="R282" s="157"/>
      <c r="S282" s="157"/>
    </row>
    <row r="283" spans="1:19">
      <c r="A283" s="157"/>
      <c r="B283" s="157"/>
      <c r="C283" s="157"/>
      <c r="D283" s="157"/>
      <c r="E283" s="157"/>
      <c r="F283" s="157"/>
      <c r="G283" s="157"/>
      <c r="H283" s="157"/>
      <c r="I283" s="157"/>
      <c r="J283" s="157"/>
      <c r="K283" s="157"/>
      <c r="L283" s="157"/>
      <c r="M283" s="157"/>
      <c r="N283" s="157"/>
      <c r="O283" s="157"/>
      <c r="P283" s="157"/>
      <c r="Q283" s="157"/>
      <c r="R283" s="157"/>
      <c r="S283" s="157"/>
    </row>
    <row r="284" spans="1:19">
      <c r="A284" s="157"/>
      <c r="B284" s="157"/>
      <c r="C284" s="157"/>
      <c r="D284" s="157"/>
      <c r="E284" s="157"/>
      <c r="F284" s="157"/>
      <c r="G284" s="157"/>
      <c r="H284" s="157"/>
      <c r="I284" s="157"/>
      <c r="J284" s="157"/>
      <c r="K284" s="157"/>
      <c r="L284" s="157"/>
      <c r="M284" s="157"/>
      <c r="N284" s="157"/>
      <c r="O284" s="157"/>
      <c r="P284" s="157"/>
      <c r="Q284" s="157"/>
      <c r="R284" s="157"/>
      <c r="S284" s="157"/>
    </row>
    <row r="285" spans="1:19">
      <c r="A285" s="157"/>
      <c r="B285" s="157"/>
      <c r="C285" s="157"/>
      <c r="D285" s="157"/>
      <c r="E285" s="157"/>
      <c r="F285" s="157"/>
      <c r="G285" s="157"/>
      <c r="H285" s="157"/>
      <c r="I285" s="157"/>
      <c r="J285" s="157"/>
      <c r="K285" s="157"/>
      <c r="L285" s="157"/>
      <c r="M285" s="157"/>
      <c r="N285" s="157"/>
      <c r="O285" s="157"/>
      <c r="P285" s="157"/>
      <c r="Q285" s="157"/>
      <c r="R285" s="157"/>
      <c r="S285" s="157"/>
    </row>
    <row r="286" spans="1:19">
      <c r="A286" s="157"/>
      <c r="B286" s="157"/>
      <c r="C286" s="157"/>
      <c r="D286" s="157"/>
      <c r="E286" s="157"/>
      <c r="F286" s="157"/>
      <c r="G286" s="157"/>
      <c r="H286" s="157"/>
      <c r="I286" s="157"/>
      <c r="J286" s="157"/>
      <c r="K286" s="157"/>
      <c r="L286" s="157"/>
      <c r="M286" s="157"/>
      <c r="N286" s="157"/>
      <c r="O286" s="157"/>
      <c r="P286" s="157"/>
      <c r="Q286" s="157"/>
      <c r="R286" s="157"/>
      <c r="S286" s="157"/>
    </row>
    <row r="287" spans="1:19">
      <c r="A287" s="157"/>
      <c r="B287" s="157"/>
      <c r="C287" s="157"/>
      <c r="D287" s="157"/>
      <c r="E287" s="157"/>
      <c r="F287" s="157"/>
      <c r="G287" s="157"/>
      <c r="H287" s="157"/>
      <c r="I287" s="157"/>
      <c r="J287" s="157"/>
      <c r="K287" s="157"/>
      <c r="L287" s="157"/>
      <c r="M287" s="157"/>
      <c r="N287" s="157"/>
      <c r="O287" s="157"/>
      <c r="P287" s="157"/>
      <c r="Q287" s="157"/>
      <c r="R287" s="157"/>
      <c r="S287" s="157"/>
    </row>
    <row r="288" spans="1:19">
      <c r="A288" s="157"/>
      <c r="B288" s="157"/>
      <c r="C288" s="157"/>
      <c r="D288" s="157"/>
      <c r="E288" s="157"/>
      <c r="F288" s="157"/>
      <c r="G288" s="157"/>
      <c r="H288" s="157"/>
      <c r="I288" s="157"/>
      <c r="J288" s="157"/>
      <c r="K288" s="157"/>
      <c r="L288" s="157"/>
      <c r="M288" s="157"/>
      <c r="N288" s="157"/>
      <c r="O288" s="157"/>
      <c r="P288" s="157"/>
      <c r="Q288" s="157"/>
      <c r="R288" s="157"/>
      <c r="S288" s="157"/>
    </row>
    <row r="289" spans="1:19">
      <c r="A289" s="157"/>
      <c r="B289" s="157"/>
      <c r="C289" s="157"/>
      <c r="D289" s="157"/>
      <c r="E289" s="157"/>
      <c r="F289" s="157"/>
      <c r="G289" s="157"/>
      <c r="H289" s="157"/>
      <c r="I289" s="157"/>
      <c r="J289" s="157"/>
      <c r="K289" s="157"/>
      <c r="L289" s="157"/>
      <c r="M289" s="157"/>
      <c r="N289" s="157"/>
      <c r="O289" s="157"/>
      <c r="P289" s="157"/>
      <c r="Q289" s="157"/>
      <c r="R289" s="157"/>
      <c r="S289" s="157"/>
    </row>
    <row r="290" spans="1:19">
      <c r="A290" s="157"/>
      <c r="B290" s="157"/>
      <c r="C290" s="157"/>
      <c r="D290" s="157"/>
      <c r="E290" s="157"/>
      <c r="F290" s="157"/>
      <c r="G290" s="157"/>
      <c r="H290" s="157"/>
      <c r="I290" s="157"/>
      <c r="J290" s="157"/>
      <c r="K290" s="157"/>
      <c r="L290" s="157"/>
      <c r="M290" s="157"/>
      <c r="N290" s="157"/>
      <c r="O290" s="157"/>
      <c r="P290" s="157"/>
      <c r="Q290" s="157"/>
      <c r="R290" s="157"/>
      <c r="S290" s="157"/>
    </row>
    <row r="291" spans="1:19">
      <c r="A291" s="157"/>
      <c r="B291" s="157"/>
      <c r="C291" s="157"/>
      <c r="D291" s="157"/>
      <c r="E291" s="157"/>
      <c r="F291" s="157"/>
      <c r="G291" s="157"/>
      <c r="H291" s="157"/>
      <c r="I291" s="157"/>
      <c r="J291" s="157"/>
      <c r="K291" s="157"/>
      <c r="L291" s="157"/>
      <c r="M291" s="157"/>
      <c r="N291" s="157"/>
      <c r="O291" s="157"/>
      <c r="P291" s="157"/>
      <c r="Q291" s="157"/>
      <c r="R291" s="157"/>
      <c r="S291" s="157"/>
    </row>
    <row r="292" spans="1:19">
      <c r="A292" s="157"/>
      <c r="B292" s="157"/>
      <c r="C292" s="157"/>
      <c r="D292" s="157"/>
      <c r="E292" s="157"/>
      <c r="F292" s="157"/>
      <c r="G292" s="157"/>
      <c r="H292" s="157"/>
      <c r="I292" s="157"/>
      <c r="J292" s="157"/>
      <c r="K292" s="157"/>
      <c r="L292" s="157"/>
      <c r="M292" s="157"/>
      <c r="N292" s="157"/>
      <c r="O292" s="157"/>
      <c r="P292" s="157"/>
      <c r="Q292" s="157"/>
      <c r="R292" s="157"/>
      <c r="S292" s="157"/>
    </row>
    <row r="293" spans="1:19">
      <c r="A293" s="157"/>
      <c r="B293" s="157"/>
      <c r="C293" s="157"/>
      <c r="D293" s="157"/>
      <c r="E293" s="157"/>
      <c r="F293" s="157"/>
      <c r="G293" s="157"/>
      <c r="H293" s="157"/>
      <c r="I293" s="157"/>
      <c r="J293" s="157"/>
      <c r="K293" s="157"/>
      <c r="L293" s="157"/>
      <c r="M293" s="157"/>
      <c r="N293" s="157"/>
      <c r="O293" s="157"/>
      <c r="P293" s="157"/>
      <c r="Q293" s="157"/>
      <c r="R293" s="157"/>
      <c r="S293" s="157"/>
    </row>
    <row r="294" spans="1:19">
      <c r="A294" s="157"/>
      <c r="B294" s="157"/>
      <c r="C294" s="157"/>
      <c r="D294" s="157"/>
      <c r="E294" s="157"/>
      <c r="F294" s="157"/>
      <c r="G294" s="157"/>
      <c r="H294" s="157"/>
      <c r="I294" s="157"/>
      <c r="J294" s="157"/>
      <c r="K294" s="157"/>
      <c r="L294" s="157"/>
      <c r="M294" s="157"/>
      <c r="N294" s="157"/>
      <c r="O294" s="157"/>
      <c r="P294" s="157"/>
      <c r="Q294" s="157"/>
      <c r="R294" s="157"/>
      <c r="S294" s="157"/>
    </row>
    <row r="295" spans="1:19">
      <c r="A295" s="157"/>
      <c r="B295" s="157"/>
      <c r="C295" s="157"/>
      <c r="D295" s="157"/>
      <c r="E295" s="157"/>
      <c r="F295" s="157"/>
      <c r="G295" s="157"/>
      <c r="H295" s="157"/>
      <c r="I295" s="157"/>
      <c r="J295" s="157"/>
      <c r="K295" s="157"/>
      <c r="L295" s="157"/>
      <c r="M295" s="157"/>
      <c r="N295" s="157"/>
      <c r="O295" s="157"/>
      <c r="P295" s="157"/>
      <c r="Q295" s="157"/>
      <c r="R295" s="157"/>
      <c r="S295" s="157"/>
    </row>
    <row r="296" spans="1:19">
      <c r="A296" s="157"/>
      <c r="B296" s="157"/>
      <c r="C296" s="157"/>
      <c r="D296" s="157"/>
      <c r="E296" s="157"/>
      <c r="F296" s="157"/>
      <c r="G296" s="157"/>
      <c r="H296" s="157"/>
      <c r="I296" s="157"/>
      <c r="J296" s="157"/>
      <c r="K296" s="157"/>
      <c r="L296" s="157"/>
      <c r="M296" s="157"/>
      <c r="N296" s="157"/>
      <c r="O296" s="157"/>
      <c r="P296" s="157"/>
      <c r="Q296" s="157"/>
      <c r="R296" s="157"/>
      <c r="S296" s="157"/>
    </row>
    <row r="297" spans="1:19">
      <c r="A297" s="157"/>
      <c r="B297" s="157"/>
      <c r="C297" s="157"/>
      <c r="D297" s="157"/>
      <c r="E297" s="157"/>
      <c r="F297" s="157"/>
      <c r="G297" s="157"/>
      <c r="H297" s="157"/>
      <c r="I297" s="157"/>
      <c r="J297" s="157"/>
      <c r="K297" s="157"/>
      <c r="L297" s="157"/>
      <c r="M297" s="157"/>
      <c r="N297" s="157"/>
      <c r="O297" s="157"/>
      <c r="P297" s="157"/>
      <c r="Q297" s="157"/>
      <c r="R297" s="157"/>
      <c r="S297" s="157"/>
    </row>
    <row r="298" spans="1:19">
      <c r="A298" s="157"/>
      <c r="B298" s="157"/>
      <c r="C298" s="157"/>
      <c r="D298" s="157"/>
      <c r="E298" s="157"/>
      <c r="F298" s="157"/>
      <c r="G298" s="157"/>
      <c r="H298" s="157"/>
      <c r="I298" s="157"/>
      <c r="J298" s="157"/>
      <c r="K298" s="157"/>
      <c r="L298" s="157"/>
      <c r="M298" s="157"/>
      <c r="N298" s="157"/>
      <c r="O298" s="157"/>
      <c r="P298" s="157"/>
      <c r="Q298" s="157"/>
      <c r="R298" s="157"/>
      <c r="S298" s="157"/>
    </row>
    <row r="299" spans="1:19">
      <c r="A299" s="157"/>
      <c r="B299" s="157"/>
      <c r="C299" s="157"/>
      <c r="D299" s="157"/>
      <c r="E299" s="157"/>
      <c r="F299" s="157"/>
      <c r="G299" s="157"/>
      <c r="H299" s="157"/>
      <c r="I299" s="157"/>
      <c r="J299" s="157"/>
      <c r="K299" s="157"/>
      <c r="L299" s="157"/>
      <c r="M299" s="157"/>
      <c r="N299" s="157"/>
      <c r="O299" s="157"/>
      <c r="P299" s="157"/>
      <c r="Q299" s="157"/>
      <c r="R299" s="157"/>
      <c r="S299" s="157"/>
    </row>
    <row r="300" spans="1:19">
      <c r="A300" s="157"/>
      <c r="B300" s="157"/>
      <c r="C300" s="157"/>
      <c r="D300" s="157"/>
      <c r="E300" s="157"/>
      <c r="F300" s="157"/>
      <c r="G300" s="157"/>
      <c r="H300" s="157"/>
      <c r="I300" s="157"/>
      <c r="J300" s="157"/>
      <c r="K300" s="157"/>
      <c r="L300" s="157"/>
      <c r="M300" s="157"/>
      <c r="N300" s="157"/>
      <c r="O300" s="157"/>
      <c r="P300" s="157"/>
      <c r="Q300" s="157"/>
      <c r="R300" s="157"/>
      <c r="S300" s="157"/>
    </row>
    <row r="301" spans="1:19">
      <c r="A301" s="157"/>
      <c r="B301" s="157"/>
      <c r="C301" s="157"/>
      <c r="D301" s="157"/>
      <c r="E301" s="157"/>
      <c r="F301" s="157"/>
      <c r="G301" s="157"/>
      <c r="H301" s="157"/>
      <c r="I301" s="157"/>
      <c r="J301" s="157"/>
      <c r="K301" s="157"/>
      <c r="L301" s="157"/>
      <c r="M301" s="157"/>
      <c r="N301" s="157"/>
      <c r="O301" s="157"/>
      <c r="P301" s="157"/>
      <c r="Q301" s="157"/>
      <c r="R301" s="157"/>
      <c r="S301" s="157"/>
    </row>
    <row r="302" spans="1:19">
      <c r="A302" s="157"/>
      <c r="B302" s="157"/>
      <c r="C302" s="157"/>
      <c r="D302" s="157"/>
      <c r="E302" s="157"/>
      <c r="F302" s="157"/>
      <c r="G302" s="157"/>
      <c r="H302" s="157"/>
      <c r="I302" s="157"/>
      <c r="J302" s="157"/>
      <c r="K302" s="157"/>
      <c r="L302" s="157"/>
      <c r="M302" s="157"/>
      <c r="N302" s="157"/>
      <c r="O302" s="157"/>
      <c r="P302" s="157"/>
      <c r="Q302" s="157"/>
      <c r="R302" s="157"/>
      <c r="S302" s="157"/>
    </row>
    <row r="303" spans="1:19">
      <c r="A303" s="157"/>
      <c r="B303" s="157"/>
      <c r="C303" s="157"/>
      <c r="D303" s="157"/>
      <c r="E303" s="157"/>
      <c r="F303" s="157"/>
      <c r="G303" s="157"/>
      <c r="H303" s="157"/>
      <c r="I303" s="157"/>
      <c r="J303" s="157"/>
      <c r="K303" s="157"/>
      <c r="L303" s="157"/>
      <c r="M303" s="157"/>
      <c r="N303" s="157"/>
      <c r="O303" s="157"/>
      <c r="P303" s="157"/>
      <c r="Q303" s="157"/>
      <c r="R303" s="157"/>
      <c r="S303" s="157"/>
    </row>
    <row r="304" spans="1:19">
      <c r="A304" s="157"/>
      <c r="B304" s="157"/>
      <c r="C304" s="157"/>
      <c r="D304" s="157"/>
      <c r="E304" s="157"/>
      <c r="F304" s="157"/>
      <c r="G304" s="157"/>
      <c r="H304" s="157"/>
      <c r="I304" s="157"/>
      <c r="J304" s="157"/>
      <c r="K304" s="157"/>
      <c r="L304" s="157"/>
      <c r="M304" s="157"/>
      <c r="N304" s="157"/>
      <c r="O304" s="157"/>
      <c r="P304" s="157"/>
      <c r="Q304" s="157"/>
      <c r="R304" s="157"/>
      <c r="S304" s="157"/>
    </row>
    <row r="305" spans="1:19">
      <c r="A305" s="157"/>
      <c r="B305" s="157"/>
      <c r="C305" s="157"/>
      <c r="D305" s="157"/>
      <c r="E305" s="157"/>
      <c r="F305" s="157"/>
      <c r="G305" s="157"/>
      <c r="H305" s="157"/>
      <c r="I305" s="157"/>
      <c r="J305" s="157"/>
      <c r="K305" s="157"/>
      <c r="L305" s="157"/>
      <c r="M305" s="157"/>
      <c r="N305" s="157"/>
      <c r="O305" s="157"/>
      <c r="P305" s="157"/>
      <c r="Q305" s="157"/>
      <c r="R305" s="157"/>
      <c r="S305" s="157"/>
    </row>
    <row r="306" spans="1:19">
      <c r="A306" s="157"/>
      <c r="B306" s="157"/>
      <c r="C306" s="157"/>
      <c r="D306" s="157"/>
      <c r="E306" s="157"/>
      <c r="F306" s="157"/>
      <c r="G306" s="157"/>
      <c r="H306" s="157"/>
      <c r="I306" s="157"/>
      <c r="J306" s="157"/>
      <c r="K306" s="157"/>
      <c r="L306" s="157"/>
      <c r="M306" s="157"/>
      <c r="N306" s="157"/>
      <c r="O306" s="157"/>
      <c r="P306" s="157"/>
      <c r="Q306" s="157"/>
      <c r="R306" s="157"/>
      <c r="S306" s="157"/>
    </row>
    <row r="307" spans="1:19">
      <c r="A307" s="157"/>
      <c r="B307" s="157"/>
      <c r="C307" s="157"/>
      <c r="D307" s="157"/>
      <c r="E307" s="157"/>
      <c r="F307" s="157"/>
      <c r="G307" s="157"/>
      <c r="H307" s="157"/>
      <c r="I307" s="157"/>
      <c r="J307" s="157"/>
      <c r="K307" s="157"/>
      <c r="L307" s="157"/>
      <c r="M307" s="157"/>
      <c r="N307" s="157"/>
      <c r="O307" s="157"/>
      <c r="P307" s="157"/>
      <c r="Q307" s="157"/>
      <c r="R307" s="157"/>
      <c r="S307" s="157"/>
    </row>
    <row r="308" spans="1:19">
      <c r="A308" s="157"/>
      <c r="B308" s="157"/>
      <c r="C308" s="157"/>
      <c r="D308" s="157"/>
      <c r="E308" s="157"/>
      <c r="F308" s="157"/>
      <c r="G308" s="157"/>
      <c r="H308" s="157"/>
      <c r="I308" s="157"/>
      <c r="J308" s="157"/>
      <c r="K308" s="157"/>
      <c r="L308" s="157"/>
      <c r="M308" s="157"/>
      <c r="N308" s="157"/>
      <c r="O308" s="157"/>
      <c r="P308" s="157"/>
      <c r="Q308" s="157"/>
      <c r="R308" s="157"/>
      <c r="S308" s="157"/>
    </row>
    <row r="309" spans="1:19">
      <c r="A309" s="157"/>
      <c r="B309" s="157"/>
      <c r="C309" s="157"/>
      <c r="D309" s="157"/>
      <c r="E309" s="157"/>
      <c r="F309" s="157"/>
      <c r="G309" s="157"/>
      <c r="H309" s="157"/>
      <c r="I309" s="157"/>
      <c r="J309" s="157"/>
      <c r="K309" s="157"/>
      <c r="L309" s="157"/>
      <c r="M309" s="157"/>
      <c r="N309" s="157"/>
      <c r="O309" s="157"/>
      <c r="P309" s="157"/>
      <c r="Q309" s="157"/>
      <c r="R309" s="157"/>
      <c r="S309" s="157"/>
    </row>
    <row r="310" spans="1:19">
      <c r="A310" s="157"/>
      <c r="B310" s="157"/>
      <c r="C310" s="157"/>
      <c r="D310" s="157"/>
      <c r="E310" s="157"/>
      <c r="F310" s="157"/>
      <c r="G310" s="157"/>
      <c r="H310" s="157"/>
      <c r="I310" s="157"/>
      <c r="J310" s="157"/>
      <c r="K310" s="157"/>
      <c r="L310" s="157"/>
      <c r="M310" s="157"/>
      <c r="N310" s="157"/>
      <c r="O310" s="157"/>
      <c r="P310" s="157"/>
      <c r="Q310" s="157"/>
      <c r="R310" s="157"/>
      <c r="S310" s="157"/>
    </row>
    <row r="311" spans="1:19">
      <c r="A311" s="157"/>
      <c r="B311" s="157"/>
      <c r="C311" s="157"/>
      <c r="D311" s="157"/>
      <c r="E311" s="157"/>
      <c r="F311" s="157"/>
      <c r="G311" s="157"/>
      <c r="H311" s="157"/>
      <c r="I311" s="157"/>
      <c r="J311" s="157"/>
      <c r="K311" s="157"/>
      <c r="L311" s="157"/>
      <c r="M311" s="157"/>
      <c r="N311" s="157"/>
      <c r="O311" s="157"/>
      <c r="P311" s="157"/>
      <c r="Q311" s="157"/>
      <c r="R311" s="157"/>
      <c r="S311" s="157"/>
    </row>
    <row r="312" spans="1:19">
      <c r="A312" s="157"/>
      <c r="B312" s="157"/>
      <c r="C312" s="157"/>
      <c r="D312" s="157"/>
      <c r="E312" s="157"/>
      <c r="F312" s="157"/>
      <c r="G312" s="157"/>
      <c r="H312" s="157"/>
      <c r="I312" s="157"/>
      <c r="J312" s="157"/>
      <c r="K312" s="157"/>
      <c r="L312" s="157"/>
      <c r="M312" s="157"/>
      <c r="N312" s="157"/>
      <c r="O312" s="157"/>
      <c r="P312" s="157"/>
      <c r="Q312" s="157"/>
      <c r="R312" s="157"/>
      <c r="S312" s="157"/>
    </row>
    <row r="313" spans="1:19">
      <c r="A313" s="157"/>
      <c r="B313" s="157"/>
      <c r="C313" s="157"/>
      <c r="D313" s="157"/>
      <c r="E313" s="157"/>
      <c r="F313" s="157"/>
      <c r="G313" s="157"/>
      <c r="H313" s="157"/>
      <c r="I313" s="157"/>
      <c r="J313" s="157"/>
      <c r="K313" s="157"/>
      <c r="L313" s="157"/>
      <c r="M313" s="157"/>
      <c r="N313" s="157"/>
      <c r="O313" s="157"/>
      <c r="P313" s="157"/>
      <c r="Q313" s="157"/>
      <c r="R313" s="157"/>
      <c r="S313" s="157"/>
    </row>
    <row r="314" spans="1:19">
      <c r="A314" s="157"/>
      <c r="B314" s="157"/>
      <c r="C314" s="157"/>
      <c r="D314" s="157"/>
      <c r="E314" s="157"/>
      <c r="F314" s="157"/>
      <c r="G314" s="157"/>
      <c r="H314" s="157"/>
      <c r="I314" s="157"/>
      <c r="J314" s="157"/>
      <c r="K314" s="157"/>
      <c r="L314" s="157"/>
      <c r="M314" s="157"/>
      <c r="N314" s="157"/>
      <c r="O314" s="157"/>
      <c r="P314" s="157"/>
      <c r="Q314" s="157"/>
      <c r="R314" s="157"/>
      <c r="S314" s="157"/>
    </row>
    <row r="315" spans="1:19">
      <c r="A315" s="157"/>
      <c r="B315" s="157"/>
      <c r="C315" s="157"/>
      <c r="D315" s="157"/>
      <c r="E315" s="157"/>
      <c r="F315" s="157"/>
      <c r="G315" s="157"/>
      <c r="H315" s="157"/>
      <c r="I315" s="157"/>
      <c r="J315" s="157"/>
      <c r="K315" s="157"/>
      <c r="L315" s="157"/>
      <c r="M315" s="157"/>
      <c r="N315" s="157"/>
      <c r="O315" s="157"/>
      <c r="P315" s="157"/>
      <c r="Q315" s="157"/>
      <c r="R315" s="157"/>
      <c r="S315" s="157"/>
    </row>
    <row r="316" spans="1:19">
      <c r="A316" s="157"/>
      <c r="B316" s="157"/>
      <c r="C316" s="157"/>
      <c r="D316" s="157"/>
      <c r="E316" s="157"/>
      <c r="F316" s="157"/>
      <c r="G316" s="157"/>
      <c r="H316" s="157"/>
      <c r="I316" s="157"/>
      <c r="J316" s="157"/>
      <c r="K316" s="157"/>
      <c r="L316" s="157"/>
      <c r="M316" s="157"/>
      <c r="N316" s="157"/>
      <c r="O316" s="157"/>
      <c r="P316" s="157"/>
      <c r="Q316" s="157"/>
      <c r="R316" s="157"/>
      <c r="S316" s="157"/>
    </row>
    <row r="317" spans="1:19">
      <c r="A317" s="157"/>
      <c r="B317" s="157"/>
      <c r="C317" s="157"/>
      <c r="D317" s="157"/>
      <c r="E317" s="157"/>
      <c r="F317" s="157"/>
      <c r="G317" s="157"/>
      <c r="H317" s="157"/>
      <c r="I317" s="157"/>
      <c r="J317" s="157"/>
      <c r="K317" s="157"/>
      <c r="L317" s="157"/>
      <c r="M317" s="157"/>
      <c r="N317" s="157"/>
      <c r="O317" s="157"/>
      <c r="P317" s="157"/>
      <c r="Q317" s="157"/>
      <c r="R317" s="157"/>
      <c r="S317" s="157"/>
    </row>
    <row r="318" spans="1:19">
      <c r="A318" s="157"/>
      <c r="B318" s="157"/>
      <c r="C318" s="157"/>
      <c r="D318" s="157"/>
      <c r="E318" s="157"/>
      <c r="F318" s="157"/>
      <c r="G318" s="157"/>
      <c r="H318" s="157"/>
      <c r="I318" s="157"/>
      <c r="J318" s="157"/>
      <c r="K318" s="157"/>
      <c r="L318" s="157"/>
      <c r="M318" s="157"/>
      <c r="N318" s="157"/>
      <c r="O318" s="157"/>
      <c r="P318" s="157"/>
      <c r="Q318" s="157"/>
      <c r="R318" s="157"/>
      <c r="S318" s="157"/>
    </row>
    <row r="319" spans="1:19">
      <c r="A319" s="157"/>
      <c r="B319" s="157"/>
      <c r="C319" s="157"/>
      <c r="D319" s="157"/>
      <c r="E319" s="157"/>
      <c r="F319" s="157"/>
      <c r="G319" s="157"/>
      <c r="H319" s="157"/>
      <c r="I319" s="157"/>
      <c r="J319" s="157"/>
      <c r="K319" s="157"/>
      <c r="L319" s="157"/>
      <c r="M319" s="157"/>
      <c r="N319" s="157"/>
      <c r="O319" s="157"/>
      <c r="P319" s="157"/>
      <c r="Q319" s="157"/>
      <c r="R319" s="157"/>
      <c r="S319" s="157"/>
    </row>
    <row r="320" spans="1:19">
      <c r="A320" s="157"/>
      <c r="B320" s="157"/>
      <c r="C320" s="157"/>
      <c r="D320" s="157"/>
      <c r="E320" s="157"/>
      <c r="F320" s="157"/>
      <c r="G320" s="157"/>
      <c r="H320" s="157"/>
      <c r="I320" s="157"/>
      <c r="J320" s="157"/>
      <c r="K320" s="157"/>
      <c r="L320" s="157"/>
      <c r="M320" s="157"/>
      <c r="N320" s="157"/>
      <c r="O320" s="157"/>
      <c r="P320" s="157"/>
      <c r="Q320" s="157"/>
      <c r="R320" s="157"/>
      <c r="S320" s="157"/>
    </row>
    <row r="321" spans="1:19">
      <c r="A321" s="157"/>
      <c r="B321" s="157"/>
      <c r="C321" s="157"/>
      <c r="D321" s="157"/>
      <c r="E321" s="157"/>
      <c r="F321" s="157"/>
      <c r="G321" s="157"/>
      <c r="H321" s="157"/>
      <c r="I321" s="157"/>
      <c r="J321" s="157"/>
      <c r="K321" s="157"/>
      <c r="L321" s="157"/>
      <c r="M321" s="157"/>
      <c r="N321" s="157"/>
      <c r="O321" s="157"/>
      <c r="P321" s="157"/>
      <c r="Q321" s="157"/>
      <c r="R321" s="157"/>
      <c r="S321" s="157"/>
    </row>
    <row r="322" spans="1:19">
      <c r="A322" s="157"/>
      <c r="B322" s="157"/>
      <c r="C322" s="157"/>
      <c r="D322" s="157"/>
      <c r="E322" s="157"/>
      <c r="F322" s="157"/>
      <c r="G322" s="157"/>
      <c r="H322" s="157"/>
      <c r="I322" s="157"/>
      <c r="J322" s="157"/>
      <c r="K322" s="157"/>
      <c r="L322" s="157"/>
      <c r="M322" s="157"/>
      <c r="N322" s="157"/>
      <c r="O322" s="157"/>
      <c r="P322" s="157"/>
      <c r="Q322" s="157"/>
      <c r="R322" s="157"/>
      <c r="S322" s="157"/>
    </row>
    <row r="323" spans="1:19">
      <c r="A323" s="157"/>
      <c r="B323" s="157"/>
      <c r="C323" s="157"/>
      <c r="D323" s="157"/>
      <c r="E323" s="157"/>
      <c r="F323" s="157"/>
      <c r="G323" s="157"/>
      <c r="H323" s="157"/>
      <c r="I323" s="157"/>
      <c r="J323" s="157"/>
      <c r="K323" s="157"/>
      <c r="L323" s="157"/>
      <c r="M323" s="157"/>
      <c r="N323" s="157"/>
      <c r="O323" s="157"/>
      <c r="P323" s="157"/>
      <c r="Q323" s="157"/>
      <c r="R323" s="157"/>
      <c r="S323" s="157"/>
    </row>
    <row r="324" spans="1:19">
      <c r="A324" s="157"/>
      <c r="B324" s="157"/>
      <c r="C324" s="157"/>
      <c r="D324" s="157"/>
      <c r="E324" s="157"/>
      <c r="F324" s="157"/>
      <c r="G324" s="157"/>
      <c r="H324" s="157"/>
      <c r="I324" s="157"/>
      <c r="J324" s="157"/>
      <c r="K324" s="157"/>
      <c r="L324" s="157"/>
      <c r="M324" s="157"/>
      <c r="N324" s="157"/>
      <c r="O324" s="157"/>
      <c r="P324" s="157"/>
      <c r="Q324" s="157"/>
      <c r="R324" s="157"/>
      <c r="S324" s="157"/>
    </row>
    <row r="325" spans="1:19">
      <c r="A325" s="157"/>
      <c r="B325" s="157"/>
      <c r="C325" s="157"/>
      <c r="D325" s="157"/>
      <c r="E325" s="157"/>
      <c r="F325" s="157"/>
      <c r="G325" s="157"/>
      <c r="H325" s="157"/>
      <c r="I325" s="157"/>
      <c r="J325" s="157"/>
      <c r="K325" s="157"/>
      <c r="L325" s="157"/>
      <c r="M325" s="157"/>
      <c r="N325" s="157"/>
      <c r="O325" s="157"/>
      <c r="P325" s="157"/>
      <c r="Q325" s="157"/>
      <c r="R325" s="157"/>
      <c r="S325" s="157"/>
    </row>
    <row r="326" spans="1:19">
      <c r="A326" s="157"/>
      <c r="B326" s="157"/>
      <c r="C326" s="157"/>
      <c r="D326" s="157"/>
      <c r="E326" s="157"/>
      <c r="F326" s="157"/>
      <c r="G326" s="157"/>
      <c r="H326" s="157"/>
      <c r="I326" s="157"/>
      <c r="J326" s="157"/>
      <c r="K326" s="157"/>
      <c r="L326" s="157"/>
      <c r="M326" s="157"/>
      <c r="N326" s="157"/>
      <c r="O326" s="157"/>
      <c r="P326" s="157"/>
      <c r="Q326" s="157"/>
      <c r="R326" s="157"/>
      <c r="S326" s="157"/>
    </row>
    <row r="327" spans="1:19">
      <c r="A327" s="157"/>
      <c r="B327" s="157"/>
      <c r="C327" s="157"/>
      <c r="D327" s="157"/>
      <c r="E327" s="157"/>
      <c r="F327" s="157"/>
      <c r="G327" s="157"/>
      <c r="H327" s="157"/>
      <c r="I327" s="157"/>
      <c r="J327" s="157"/>
      <c r="K327" s="157"/>
      <c r="L327" s="157"/>
      <c r="M327" s="157"/>
      <c r="N327" s="157"/>
      <c r="O327" s="157"/>
      <c r="P327" s="157"/>
      <c r="Q327" s="157"/>
      <c r="R327" s="157"/>
      <c r="S327" s="157"/>
    </row>
    <row r="328" spans="1:19">
      <c r="A328" s="157"/>
      <c r="B328" s="157"/>
      <c r="C328" s="157"/>
      <c r="D328" s="157"/>
      <c r="E328" s="157"/>
      <c r="F328" s="157"/>
      <c r="G328" s="157"/>
      <c r="H328" s="157"/>
      <c r="I328" s="157"/>
      <c r="J328" s="157"/>
      <c r="K328" s="157"/>
      <c r="L328" s="157"/>
      <c r="M328" s="157"/>
      <c r="N328" s="157"/>
      <c r="O328" s="157"/>
      <c r="P328" s="157"/>
      <c r="Q328" s="157"/>
      <c r="R328" s="157"/>
      <c r="S328" s="157"/>
    </row>
    <row r="329" spans="1:19">
      <c r="A329" s="157"/>
      <c r="B329" s="157"/>
      <c r="C329" s="157"/>
      <c r="D329" s="157"/>
      <c r="E329" s="157"/>
      <c r="F329" s="157"/>
      <c r="G329" s="157"/>
      <c r="H329" s="157"/>
      <c r="I329" s="157"/>
      <c r="J329" s="157"/>
      <c r="K329" s="157"/>
      <c r="L329" s="157"/>
      <c r="M329" s="157"/>
      <c r="N329" s="157"/>
      <c r="O329" s="157"/>
      <c r="P329" s="157"/>
      <c r="Q329" s="157"/>
      <c r="R329" s="157"/>
      <c r="S329" s="157"/>
    </row>
    <row r="330" spans="1:19">
      <c r="A330" s="157"/>
      <c r="B330" s="157"/>
      <c r="C330" s="157"/>
      <c r="D330" s="157"/>
      <c r="E330" s="157"/>
      <c r="F330" s="157"/>
      <c r="G330" s="157"/>
      <c r="H330" s="157"/>
      <c r="I330" s="157"/>
      <c r="J330" s="157"/>
      <c r="K330" s="157"/>
      <c r="L330" s="157"/>
      <c r="M330" s="157"/>
      <c r="N330" s="157"/>
      <c r="O330" s="157"/>
      <c r="P330" s="157"/>
      <c r="Q330" s="157"/>
      <c r="R330" s="157"/>
      <c r="S330" s="157"/>
    </row>
    <row r="331" spans="1:19">
      <c r="A331" s="157"/>
      <c r="B331" s="157"/>
      <c r="C331" s="157"/>
      <c r="D331" s="157"/>
      <c r="E331" s="157"/>
      <c r="F331" s="157"/>
      <c r="G331" s="157"/>
      <c r="H331" s="157"/>
      <c r="I331" s="157"/>
      <c r="J331" s="157"/>
      <c r="K331" s="157"/>
      <c r="L331" s="157"/>
      <c r="M331" s="157"/>
      <c r="N331" s="157"/>
      <c r="O331" s="157"/>
      <c r="P331" s="157"/>
      <c r="Q331" s="157"/>
      <c r="R331" s="157"/>
      <c r="S331" s="157"/>
    </row>
    <row r="332" spans="1:19">
      <c r="A332" s="157"/>
      <c r="B332" s="157"/>
      <c r="C332" s="157"/>
      <c r="D332" s="157"/>
      <c r="E332" s="157"/>
      <c r="F332" s="157"/>
      <c r="G332" s="157"/>
      <c r="H332" s="157"/>
      <c r="I332" s="157"/>
      <c r="J332" s="157"/>
      <c r="K332" s="157"/>
      <c r="L332" s="157"/>
      <c r="M332" s="157"/>
      <c r="N332" s="157"/>
      <c r="O332" s="157"/>
      <c r="P332" s="157"/>
      <c r="Q332" s="157"/>
      <c r="R332" s="157"/>
      <c r="S332" s="157"/>
    </row>
    <row r="333" spans="1:19">
      <c r="A333" s="157"/>
      <c r="B333" s="157"/>
      <c r="C333" s="157"/>
      <c r="D333" s="157"/>
      <c r="E333" s="157"/>
      <c r="F333" s="157"/>
      <c r="G333" s="157"/>
      <c r="H333" s="157"/>
      <c r="I333" s="157"/>
      <c r="J333" s="157"/>
      <c r="K333" s="157"/>
      <c r="L333" s="157"/>
      <c r="M333" s="157"/>
      <c r="N333" s="157"/>
      <c r="O333" s="157"/>
      <c r="P333" s="157"/>
      <c r="Q333" s="157"/>
      <c r="R333" s="157"/>
      <c r="S333" s="157"/>
    </row>
    <row r="334" spans="1:19">
      <c r="A334" s="157"/>
      <c r="B334" s="157"/>
      <c r="C334" s="157"/>
      <c r="D334" s="157"/>
      <c r="E334" s="157"/>
      <c r="F334" s="157"/>
      <c r="G334" s="157"/>
      <c r="H334" s="157"/>
      <c r="I334" s="157"/>
      <c r="J334" s="157"/>
      <c r="K334" s="157"/>
      <c r="L334" s="157"/>
      <c r="M334" s="157"/>
      <c r="N334" s="157"/>
      <c r="O334" s="157"/>
      <c r="P334" s="157"/>
      <c r="Q334" s="157"/>
      <c r="R334" s="157"/>
      <c r="S334" s="157"/>
    </row>
    <row r="335" spans="1:19">
      <c r="A335" s="157"/>
      <c r="B335" s="157"/>
      <c r="C335" s="157"/>
      <c r="D335" s="157"/>
      <c r="E335" s="157"/>
      <c r="F335" s="157"/>
      <c r="G335" s="157"/>
      <c r="H335" s="157"/>
      <c r="I335" s="157"/>
      <c r="J335" s="157"/>
      <c r="K335" s="157"/>
      <c r="L335" s="157"/>
      <c r="M335" s="157"/>
      <c r="N335" s="157"/>
      <c r="O335" s="157"/>
      <c r="P335" s="157"/>
      <c r="Q335" s="157"/>
      <c r="R335" s="157"/>
      <c r="S335" s="157"/>
    </row>
    <row r="336" spans="1:19">
      <c r="A336" s="157"/>
      <c r="B336" s="157"/>
      <c r="C336" s="157"/>
      <c r="D336" s="157"/>
      <c r="E336" s="157"/>
      <c r="F336" s="157"/>
      <c r="G336" s="157"/>
      <c r="H336" s="157"/>
      <c r="I336" s="157"/>
      <c r="J336" s="157"/>
      <c r="K336" s="157"/>
      <c r="L336" s="157"/>
      <c r="M336" s="157"/>
      <c r="N336" s="157"/>
      <c r="O336" s="157"/>
      <c r="P336" s="157"/>
      <c r="Q336" s="157"/>
      <c r="R336" s="157"/>
      <c r="S336" s="157"/>
    </row>
    <row r="337" spans="1:19">
      <c r="A337" s="157"/>
      <c r="B337" s="157"/>
      <c r="C337" s="157"/>
      <c r="D337" s="157"/>
      <c r="E337" s="157"/>
      <c r="F337" s="157"/>
      <c r="G337" s="157"/>
      <c r="H337" s="157"/>
      <c r="I337" s="157"/>
      <c r="J337" s="157"/>
      <c r="K337" s="157"/>
      <c r="L337" s="157"/>
      <c r="M337" s="157"/>
      <c r="N337" s="157"/>
      <c r="O337" s="157"/>
      <c r="P337" s="157"/>
      <c r="Q337" s="157"/>
      <c r="R337" s="157"/>
      <c r="S337" s="157"/>
    </row>
    <row r="338" spans="1:19">
      <c r="A338" s="157"/>
      <c r="B338" s="157"/>
      <c r="C338" s="157"/>
      <c r="D338" s="157"/>
      <c r="E338" s="157"/>
      <c r="F338" s="157"/>
      <c r="G338" s="157"/>
      <c r="H338" s="157"/>
      <c r="I338" s="157"/>
      <c r="J338" s="157"/>
      <c r="K338" s="157"/>
      <c r="L338" s="157"/>
      <c r="M338" s="157"/>
      <c r="N338" s="157"/>
      <c r="O338" s="157"/>
      <c r="P338" s="157"/>
      <c r="Q338" s="157"/>
      <c r="R338" s="157"/>
      <c r="S338" s="157"/>
    </row>
    <row r="339" spans="1:19">
      <c r="A339" s="157"/>
      <c r="B339" s="157"/>
      <c r="C339" s="157"/>
      <c r="D339" s="157"/>
      <c r="E339" s="157"/>
      <c r="F339" s="157"/>
      <c r="G339" s="157"/>
      <c r="H339" s="157"/>
      <c r="I339" s="157"/>
      <c r="J339" s="157"/>
      <c r="K339" s="157"/>
      <c r="L339" s="157"/>
      <c r="M339" s="157"/>
      <c r="N339" s="157"/>
      <c r="O339" s="157"/>
      <c r="P339" s="157"/>
      <c r="Q339" s="157"/>
      <c r="R339" s="157"/>
      <c r="S339" s="157"/>
    </row>
    <row r="340" spans="1:19">
      <c r="A340" s="157"/>
      <c r="B340" s="157"/>
      <c r="C340" s="157"/>
      <c r="D340" s="157"/>
      <c r="E340" s="157"/>
      <c r="F340" s="157"/>
      <c r="G340" s="157"/>
      <c r="H340" s="157"/>
      <c r="I340" s="157"/>
      <c r="J340" s="157"/>
      <c r="K340" s="157"/>
      <c r="L340" s="157"/>
      <c r="M340" s="157"/>
      <c r="N340" s="157"/>
      <c r="O340" s="157"/>
      <c r="P340" s="157"/>
      <c r="Q340" s="157"/>
      <c r="R340" s="157"/>
      <c r="S340" s="157"/>
    </row>
    <row r="341" spans="1:19">
      <c r="A341" s="157"/>
      <c r="B341" s="157"/>
      <c r="C341" s="157"/>
      <c r="D341" s="157"/>
      <c r="E341" s="157"/>
      <c r="F341" s="157"/>
      <c r="G341" s="157"/>
      <c r="H341" s="157"/>
      <c r="I341" s="157"/>
      <c r="J341" s="157"/>
      <c r="K341" s="157"/>
      <c r="L341" s="157"/>
      <c r="M341" s="157"/>
      <c r="N341" s="157"/>
      <c r="O341" s="157"/>
      <c r="P341" s="157"/>
      <c r="Q341" s="157"/>
      <c r="R341" s="157"/>
      <c r="S341" s="157"/>
    </row>
    <row r="342" spans="1:19">
      <c r="A342" s="157"/>
      <c r="B342" s="157"/>
      <c r="C342" s="157"/>
      <c r="D342" s="157"/>
      <c r="E342" s="157"/>
      <c r="F342" s="157"/>
      <c r="G342" s="157"/>
      <c r="H342" s="157"/>
      <c r="I342" s="157"/>
      <c r="J342" s="157"/>
      <c r="K342" s="157"/>
      <c r="L342" s="157"/>
      <c r="M342" s="157"/>
      <c r="N342" s="157"/>
      <c r="O342" s="157"/>
      <c r="P342" s="157"/>
      <c r="Q342" s="157"/>
      <c r="R342" s="157"/>
      <c r="S342" s="157"/>
    </row>
    <row r="343" spans="1:19">
      <c r="A343" s="157"/>
      <c r="B343" s="157"/>
      <c r="C343" s="157"/>
      <c r="D343" s="157"/>
      <c r="E343" s="157"/>
      <c r="F343" s="157"/>
      <c r="G343" s="157"/>
      <c r="H343" s="157"/>
      <c r="I343" s="157"/>
      <c r="J343" s="157"/>
      <c r="K343" s="157"/>
      <c r="L343" s="157"/>
      <c r="M343" s="157"/>
      <c r="N343" s="157"/>
      <c r="O343" s="157"/>
      <c r="P343" s="157"/>
      <c r="Q343" s="157"/>
      <c r="R343" s="157"/>
      <c r="S343" s="157"/>
    </row>
    <row r="344" spans="1:19">
      <c r="A344" s="157"/>
      <c r="B344" s="157"/>
      <c r="C344" s="157"/>
      <c r="D344" s="157"/>
      <c r="E344" s="157"/>
      <c r="F344" s="157"/>
      <c r="G344" s="157"/>
      <c r="H344" s="157"/>
      <c r="I344" s="157"/>
      <c r="J344" s="157"/>
      <c r="K344" s="157"/>
      <c r="L344" s="157"/>
      <c r="M344" s="157"/>
      <c r="N344" s="157"/>
      <c r="O344" s="157"/>
      <c r="P344" s="157"/>
      <c r="Q344" s="157"/>
      <c r="R344" s="157"/>
      <c r="S344" s="157"/>
    </row>
    <row r="345" spans="1:19">
      <c r="A345" s="157"/>
      <c r="B345" s="157"/>
      <c r="C345" s="157"/>
      <c r="D345" s="157"/>
      <c r="E345" s="157"/>
      <c r="F345" s="157"/>
      <c r="G345" s="157"/>
      <c r="H345" s="157"/>
      <c r="I345" s="157"/>
      <c r="J345" s="157"/>
      <c r="K345" s="157"/>
      <c r="L345" s="157"/>
      <c r="M345" s="157"/>
      <c r="N345" s="157"/>
      <c r="O345" s="157"/>
      <c r="P345" s="157"/>
      <c r="Q345" s="157"/>
      <c r="R345" s="157"/>
      <c r="S345" s="157"/>
    </row>
    <row r="346" spans="1:19">
      <c r="A346" s="157"/>
      <c r="B346" s="157"/>
      <c r="C346" s="157"/>
      <c r="D346" s="157"/>
      <c r="E346" s="157"/>
      <c r="F346" s="157"/>
      <c r="G346" s="157"/>
      <c r="H346" s="157"/>
      <c r="I346" s="157"/>
      <c r="J346" s="157"/>
      <c r="K346" s="157"/>
      <c r="L346" s="157"/>
      <c r="M346" s="157"/>
      <c r="N346" s="157"/>
      <c r="O346" s="157"/>
      <c r="P346" s="157"/>
      <c r="Q346" s="157"/>
      <c r="R346" s="157"/>
      <c r="S346" s="157"/>
    </row>
    <row r="347" spans="1:19">
      <c r="A347" s="157"/>
      <c r="B347" s="157"/>
      <c r="C347" s="157"/>
      <c r="D347" s="157"/>
      <c r="E347" s="157"/>
      <c r="F347" s="157"/>
      <c r="G347" s="157"/>
      <c r="H347" s="157"/>
      <c r="I347" s="157"/>
      <c r="J347" s="157"/>
      <c r="K347" s="157"/>
      <c r="L347" s="157"/>
      <c r="M347" s="157"/>
      <c r="N347" s="157"/>
      <c r="O347" s="157"/>
      <c r="P347" s="157"/>
      <c r="Q347" s="157"/>
      <c r="R347" s="157"/>
      <c r="S347" s="157"/>
    </row>
    <row r="348" spans="1:19">
      <c r="A348" s="157"/>
      <c r="B348" s="157"/>
      <c r="C348" s="157"/>
      <c r="D348" s="157"/>
      <c r="E348" s="157"/>
      <c r="F348" s="157"/>
      <c r="G348" s="157"/>
      <c r="H348" s="157"/>
      <c r="I348" s="157"/>
      <c r="J348" s="157"/>
      <c r="K348" s="157"/>
      <c r="L348" s="157"/>
      <c r="M348" s="157"/>
      <c r="N348" s="157"/>
      <c r="O348" s="157"/>
      <c r="P348" s="157"/>
      <c r="Q348" s="157"/>
      <c r="R348" s="157"/>
      <c r="S348" s="157"/>
    </row>
    <row r="349" spans="1:19">
      <c r="A349" s="157"/>
      <c r="B349" s="157"/>
      <c r="C349" s="157"/>
      <c r="D349" s="157"/>
      <c r="E349" s="157"/>
      <c r="F349" s="157"/>
      <c r="G349" s="157"/>
      <c r="H349" s="157"/>
      <c r="I349" s="157"/>
      <c r="J349" s="157"/>
      <c r="K349" s="157"/>
      <c r="L349" s="157"/>
      <c r="M349" s="157"/>
      <c r="N349" s="157"/>
      <c r="O349" s="157"/>
      <c r="P349" s="157"/>
      <c r="Q349" s="157"/>
      <c r="R349" s="157"/>
      <c r="S349" s="157"/>
    </row>
    <row r="350" spans="1:19">
      <c r="A350" s="157"/>
      <c r="B350" s="157"/>
      <c r="C350" s="157"/>
      <c r="D350" s="157"/>
      <c r="E350" s="157"/>
      <c r="F350" s="157"/>
      <c r="G350" s="157"/>
      <c r="H350" s="157"/>
      <c r="I350" s="157"/>
      <c r="J350" s="157"/>
      <c r="K350" s="157"/>
      <c r="L350" s="157"/>
      <c r="M350" s="157"/>
      <c r="N350" s="157"/>
      <c r="O350" s="157"/>
      <c r="P350" s="157"/>
      <c r="Q350" s="157"/>
      <c r="R350" s="157"/>
      <c r="S350" s="157"/>
    </row>
    <row r="351" spans="1:19">
      <c r="A351" s="157"/>
      <c r="B351" s="157"/>
      <c r="C351" s="157"/>
      <c r="D351" s="157"/>
      <c r="E351" s="157"/>
      <c r="F351" s="157"/>
      <c r="G351" s="157"/>
      <c r="H351" s="157"/>
      <c r="I351" s="157"/>
      <c r="J351" s="157"/>
      <c r="K351" s="157"/>
      <c r="L351" s="157"/>
      <c r="M351" s="157"/>
      <c r="N351" s="157"/>
      <c r="O351" s="157"/>
      <c r="P351" s="157"/>
      <c r="Q351" s="157"/>
      <c r="R351" s="157"/>
      <c r="S351" s="157"/>
    </row>
    <row r="352" spans="1:19">
      <c r="A352" s="157"/>
      <c r="B352" s="157"/>
      <c r="C352" s="157"/>
      <c r="D352" s="157"/>
      <c r="E352" s="157"/>
      <c r="F352" s="157"/>
      <c r="G352" s="157"/>
      <c r="H352" s="157"/>
      <c r="I352" s="157"/>
      <c r="J352" s="157"/>
      <c r="K352" s="157"/>
      <c r="L352" s="157"/>
      <c r="M352" s="157"/>
      <c r="N352" s="157"/>
      <c r="O352" s="157"/>
      <c r="P352" s="157"/>
      <c r="Q352" s="157"/>
      <c r="R352" s="157"/>
      <c r="S352" s="157"/>
    </row>
    <row r="353" spans="1:19">
      <c r="A353" s="157"/>
      <c r="B353" s="157"/>
      <c r="C353" s="157"/>
      <c r="D353" s="157"/>
      <c r="E353" s="157"/>
      <c r="F353" s="157"/>
      <c r="G353" s="157"/>
      <c r="H353" s="157"/>
      <c r="I353" s="157"/>
      <c r="J353" s="157"/>
      <c r="K353" s="157"/>
      <c r="L353" s="157"/>
      <c r="M353" s="157"/>
      <c r="N353" s="157"/>
      <c r="O353" s="157"/>
      <c r="P353" s="157"/>
      <c r="Q353" s="157"/>
      <c r="R353" s="157"/>
      <c r="S353" s="157"/>
    </row>
    <row r="354" spans="1:19">
      <c r="A354" s="157"/>
      <c r="B354" s="157"/>
      <c r="C354" s="157"/>
      <c r="D354" s="157"/>
      <c r="E354" s="157"/>
      <c r="F354" s="157"/>
      <c r="G354" s="157"/>
      <c r="H354" s="157"/>
      <c r="I354" s="157"/>
      <c r="J354" s="157"/>
      <c r="K354" s="157"/>
      <c r="L354" s="157"/>
      <c r="M354" s="157"/>
      <c r="N354" s="157"/>
      <c r="O354" s="157"/>
      <c r="P354" s="157"/>
      <c r="Q354" s="157"/>
      <c r="R354" s="157"/>
      <c r="S354" s="157"/>
    </row>
    <row r="355" spans="1:19">
      <c r="A355" s="157"/>
      <c r="B355" s="157"/>
      <c r="C355" s="157"/>
      <c r="D355" s="157"/>
      <c r="E355" s="157"/>
      <c r="F355" s="157"/>
      <c r="G355" s="157"/>
      <c r="H355" s="157"/>
      <c r="I355" s="157"/>
      <c r="J355" s="157"/>
      <c r="K355" s="157"/>
      <c r="L355" s="157"/>
      <c r="M355" s="157"/>
      <c r="N355" s="157"/>
      <c r="O355" s="157"/>
      <c r="P355" s="157"/>
      <c r="Q355" s="157"/>
      <c r="R355" s="157"/>
      <c r="S355" s="157"/>
    </row>
    <row r="356" spans="1:19">
      <c r="A356" s="157"/>
      <c r="B356" s="157"/>
      <c r="C356" s="157"/>
      <c r="D356" s="157"/>
      <c r="E356" s="157"/>
      <c r="F356" s="157"/>
      <c r="G356" s="157"/>
      <c r="H356" s="157"/>
      <c r="I356" s="157"/>
      <c r="J356" s="157"/>
      <c r="K356" s="157"/>
      <c r="L356" s="157"/>
      <c r="M356" s="157"/>
      <c r="N356" s="157"/>
      <c r="O356" s="157"/>
      <c r="P356" s="157"/>
      <c r="Q356" s="157"/>
      <c r="R356" s="157"/>
      <c r="S356" s="157"/>
    </row>
    <row r="357" spans="1:19">
      <c r="A357" s="157"/>
      <c r="B357" s="157"/>
      <c r="C357" s="157"/>
      <c r="D357" s="157"/>
      <c r="E357" s="157"/>
      <c r="F357" s="157"/>
      <c r="G357" s="157"/>
      <c r="H357" s="157"/>
      <c r="I357" s="157"/>
      <c r="J357" s="157"/>
      <c r="K357" s="157"/>
      <c r="L357" s="157"/>
      <c r="M357" s="157"/>
      <c r="N357" s="157"/>
      <c r="O357" s="157"/>
      <c r="P357" s="157"/>
      <c r="Q357" s="157"/>
      <c r="R357" s="157"/>
      <c r="S357" s="157"/>
    </row>
    <row r="358" spans="1:19">
      <c r="A358" s="157"/>
      <c r="B358" s="157"/>
      <c r="C358" s="157"/>
      <c r="D358" s="157"/>
      <c r="E358" s="157"/>
      <c r="F358" s="157"/>
      <c r="G358" s="157"/>
      <c r="H358" s="157"/>
      <c r="I358" s="157"/>
      <c r="J358" s="157"/>
      <c r="K358" s="157"/>
      <c r="L358" s="157"/>
      <c r="M358" s="157"/>
      <c r="N358" s="157"/>
      <c r="O358" s="157"/>
      <c r="P358" s="157"/>
      <c r="Q358" s="157"/>
      <c r="R358" s="157"/>
      <c r="S358" s="157"/>
    </row>
    <row r="359" spans="1:19">
      <c r="A359" s="157"/>
      <c r="B359" s="157"/>
      <c r="C359" s="157"/>
      <c r="D359" s="157"/>
      <c r="E359" s="157"/>
      <c r="F359" s="157"/>
      <c r="G359" s="157"/>
      <c r="H359" s="157"/>
      <c r="I359" s="157"/>
      <c r="J359" s="157"/>
      <c r="K359" s="157"/>
      <c r="L359" s="157"/>
      <c r="M359" s="157"/>
      <c r="N359" s="157"/>
      <c r="O359" s="157"/>
      <c r="P359" s="157"/>
      <c r="Q359" s="157"/>
      <c r="R359" s="157"/>
      <c r="S359" s="157"/>
    </row>
    <row r="360" spans="1:19">
      <c r="A360" s="157"/>
      <c r="B360" s="157"/>
      <c r="C360" s="157"/>
      <c r="D360" s="157"/>
      <c r="E360" s="157"/>
      <c r="F360" s="157"/>
      <c r="G360" s="157"/>
      <c r="H360" s="157"/>
      <c r="I360" s="157"/>
      <c r="J360" s="157"/>
      <c r="K360" s="157"/>
      <c r="L360" s="157"/>
      <c r="M360" s="157"/>
      <c r="N360" s="157"/>
      <c r="O360" s="157"/>
      <c r="P360" s="157"/>
      <c r="Q360" s="157"/>
      <c r="R360" s="157"/>
      <c r="S360" s="157"/>
    </row>
    <row r="361" spans="1:19">
      <c r="A361" s="157"/>
      <c r="B361" s="157"/>
      <c r="C361" s="157"/>
      <c r="D361" s="157"/>
      <c r="E361" s="157"/>
      <c r="F361" s="157"/>
      <c r="G361" s="157"/>
      <c r="H361" s="157"/>
      <c r="I361" s="157"/>
      <c r="J361" s="157"/>
      <c r="K361" s="157"/>
      <c r="L361" s="157"/>
      <c r="M361" s="157"/>
      <c r="N361" s="157"/>
      <c r="O361" s="157"/>
      <c r="P361" s="157"/>
      <c r="Q361" s="157"/>
      <c r="R361" s="157"/>
      <c r="S361" s="157"/>
    </row>
    <row r="362" spans="1:19">
      <c r="A362" s="157"/>
      <c r="B362" s="157"/>
      <c r="C362" s="157"/>
      <c r="D362" s="157"/>
      <c r="E362" s="157"/>
      <c r="F362" s="157"/>
      <c r="G362" s="157"/>
      <c r="H362" s="157"/>
      <c r="I362" s="157"/>
      <c r="J362" s="157"/>
      <c r="K362" s="157"/>
      <c r="L362" s="157"/>
      <c r="M362" s="157"/>
      <c r="N362" s="157"/>
      <c r="O362" s="157"/>
      <c r="P362" s="157"/>
      <c r="Q362" s="157"/>
      <c r="R362" s="157"/>
      <c r="S362" s="157"/>
    </row>
    <row r="363" spans="1:19">
      <c r="A363" s="157"/>
      <c r="B363" s="157"/>
      <c r="C363" s="157"/>
      <c r="D363" s="157"/>
      <c r="E363" s="157"/>
      <c r="F363" s="157"/>
      <c r="G363" s="157"/>
      <c r="H363" s="157"/>
      <c r="I363" s="157"/>
      <c r="J363" s="157"/>
      <c r="K363" s="157"/>
      <c r="L363" s="157"/>
      <c r="M363" s="157"/>
      <c r="N363" s="157"/>
      <c r="O363" s="157"/>
      <c r="P363" s="157"/>
      <c r="Q363" s="157"/>
      <c r="R363" s="157"/>
      <c r="S363" s="157"/>
    </row>
    <row r="364" spans="1:19">
      <c r="A364" s="157"/>
      <c r="B364" s="157"/>
      <c r="C364" s="157"/>
      <c r="D364" s="157"/>
      <c r="E364" s="157"/>
      <c r="F364" s="157"/>
      <c r="G364" s="157"/>
      <c r="H364" s="157"/>
      <c r="I364" s="157"/>
      <c r="J364" s="157"/>
      <c r="K364" s="157"/>
      <c r="L364" s="157"/>
      <c r="M364" s="157"/>
      <c r="N364" s="157"/>
      <c r="O364" s="157"/>
      <c r="P364" s="157"/>
      <c r="Q364" s="157"/>
      <c r="R364" s="157"/>
      <c r="S364" s="157"/>
    </row>
    <row r="365" spans="1:19">
      <c r="A365" s="157"/>
      <c r="B365" s="157"/>
      <c r="C365" s="157"/>
      <c r="D365" s="157"/>
      <c r="E365" s="157"/>
      <c r="F365" s="157"/>
      <c r="G365" s="157"/>
      <c r="H365" s="157"/>
      <c r="I365" s="157"/>
      <c r="J365" s="157"/>
      <c r="K365" s="157"/>
      <c r="L365" s="157"/>
      <c r="M365" s="157"/>
      <c r="N365" s="157"/>
      <c r="O365" s="157"/>
      <c r="P365" s="157"/>
      <c r="Q365" s="157"/>
      <c r="R365" s="157"/>
      <c r="S365" s="157"/>
    </row>
    <row r="366" spans="1:19">
      <c r="A366" s="157"/>
      <c r="B366" s="157"/>
      <c r="C366" s="157"/>
      <c r="D366" s="157"/>
      <c r="E366" s="157"/>
      <c r="F366" s="157"/>
      <c r="G366" s="157"/>
      <c r="H366" s="157"/>
      <c r="I366" s="157"/>
      <c r="J366" s="157"/>
      <c r="K366" s="157"/>
      <c r="L366" s="157"/>
      <c r="M366" s="157"/>
      <c r="N366" s="157"/>
      <c r="O366" s="157"/>
      <c r="P366" s="157"/>
      <c r="Q366" s="157"/>
      <c r="R366" s="157"/>
      <c r="S366" s="157"/>
    </row>
    <row r="367" spans="1:19">
      <c r="A367" s="157"/>
      <c r="B367" s="157"/>
      <c r="C367" s="157"/>
      <c r="D367" s="157"/>
      <c r="E367" s="157"/>
      <c r="F367" s="157"/>
      <c r="G367" s="157"/>
      <c r="H367" s="157"/>
      <c r="I367" s="157"/>
      <c r="J367" s="157"/>
      <c r="K367" s="157"/>
      <c r="L367" s="157"/>
      <c r="M367" s="157"/>
      <c r="N367" s="157"/>
      <c r="O367" s="157"/>
      <c r="P367" s="157"/>
      <c r="Q367" s="157"/>
      <c r="R367" s="157"/>
      <c r="S367" s="157"/>
    </row>
    <row r="368" spans="1:19">
      <c r="A368" s="157"/>
      <c r="B368" s="157"/>
      <c r="C368" s="157"/>
      <c r="D368" s="157"/>
      <c r="E368" s="157"/>
      <c r="F368" s="157"/>
      <c r="G368" s="157"/>
      <c r="H368" s="157"/>
      <c r="I368" s="157"/>
      <c r="J368" s="157"/>
      <c r="K368" s="157"/>
      <c r="L368" s="157"/>
      <c r="M368" s="157"/>
      <c r="N368" s="157"/>
      <c r="O368" s="157"/>
      <c r="P368" s="157"/>
      <c r="Q368" s="157"/>
      <c r="R368" s="157"/>
      <c r="S368" s="157"/>
    </row>
    <row r="369" spans="1:19">
      <c r="A369" s="157"/>
      <c r="B369" s="157"/>
      <c r="C369" s="157"/>
      <c r="D369" s="157"/>
      <c r="E369" s="157"/>
      <c r="F369" s="157"/>
      <c r="G369" s="157"/>
      <c r="H369" s="157"/>
      <c r="I369" s="157"/>
      <c r="J369" s="157"/>
      <c r="K369" s="157"/>
      <c r="L369" s="157"/>
      <c r="M369" s="157"/>
      <c r="N369" s="157"/>
      <c r="O369" s="157"/>
      <c r="P369" s="157"/>
      <c r="Q369" s="157"/>
      <c r="R369" s="157"/>
      <c r="S369" s="157"/>
    </row>
    <row r="370" spans="1:19">
      <c r="A370" s="157"/>
      <c r="B370" s="157"/>
      <c r="C370" s="157"/>
      <c r="D370" s="157"/>
      <c r="E370" s="157"/>
      <c r="F370" s="157"/>
      <c r="G370" s="157"/>
      <c r="H370" s="157"/>
      <c r="I370" s="157"/>
      <c r="J370" s="157"/>
      <c r="K370" s="157"/>
      <c r="L370" s="157"/>
      <c r="M370" s="157"/>
      <c r="N370" s="157"/>
      <c r="O370" s="157"/>
      <c r="P370" s="157"/>
      <c r="Q370" s="157"/>
      <c r="R370" s="157"/>
      <c r="S370" s="157"/>
    </row>
    <row r="371" spans="1:19">
      <c r="A371" s="157"/>
      <c r="B371" s="157"/>
      <c r="C371" s="157"/>
      <c r="D371" s="157"/>
      <c r="E371" s="157"/>
      <c r="F371" s="157"/>
      <c r="G371" s="157"/>
      <c r="H371" s="157"/>
      <c r="I371" s="157"/>
      <c r="J371" s="157"/>
      <c r="K371" s="157"/>
      <c r="L371" s="157"/>
      <c r="M371" s="157"/>
      <c r="N371" s="157"/>
      <c r="O371" s="157"/>
      <c r="P371" s="157"/>
      <c r="Q371" s="157"/>
      <c r="R371" s="157"/>
      <c r="S371" s="157"/>
    </row>
    <row r="372" spans="1:19">
      <c r="A372" s="157"/>
      <c r="B372" s="157"/>
      <c r="C372" s="157"/>
      <c r="D372" s="157"/>
      <c r="E372" s="157"/>
      <c r="F372" s="157"/>
      <c r="G372" s="157"/>
      <c r="H372" s="157"/>
      <c r="I372" s="157"/>
      <c r="J372" s="157"/>
      <c r="K372" s="157"/>
      <c r="L372" s="157"/>
      <c r="M372" s="157"/>
      <c r="N372" s="157"/>
      <c r="O372" s="157"/>
      <c r="P372" s="157"/>
      <c r="Q372" s="157"/>
      <c r="R372" s="157"/>
      <c r="S372" s="157"/>
    </row>
    <row r="373" spans="1:19">
      <c r="A373" s="157"/>
      <c r="B373" s="157"/>
      <c r="C373" s="157"/>
      <c r="D373" s="157"/>
      <c r="E373" s="157"/>
      <c r="F373" s="157"/>
      <c r="G373" s="157"/>
      <c r="H373" s="157"/>
      <c r="I373" s="157"/>
      <c r="J373" s="157"/>
      <c r="K373" s="157"/>
      <c r="L373" s="157"/>
      <c r="M373" s="157"/>
      <c r="N373" s="157"/>
      <c r="O373" s="157"/>
      <c r="P373" s="157"/>
      <c r="Q373" s="157"/>
      <c r="R373" s="157"/>
      <c r="S373" s="157"/>
    </row>
    <row r="374" spans="1:19">
      <c r="A374" s="157"/>
      <c r="B374" s="157"/>
      <c r="C374" s="157"/>
      <c r="D374" s="157"/>
      <c r="E374" s="157"/>
      <c r="F374" s="157"/>
      <c r="G374" s="157"/>
      <c r="H374" s="157"/>
      <c r="I374" s="157"/>
      <c r="J374" s="157"/>
      <c r="K374" s="157"/>
      <c r="L374" s="157"/>
      <c r="M374" s="157"/>
      <c r="N374" s="157"/>
      <c r="O374" s="157"/>
      <c r="P374" s="157"/>
      <c r="Q374" s="157"/>
      <c r="R374" s="157"/>
      <c r="S374" s="157"/>
    </row>
    <row r="375" spans="1:19">
      <c r="A375" s="157"/>
      <c r="B375" s="157"/>
      <c r="C375" s="157"/>
      <c r="D375" s="157"/>
      <c r="E375" s="157"/>
      <c r="F375" s="157"/>
      <c r="G375" s="157"/>
      <c r="H375" s="157"/>
      <c r="I375" s="157"/>
      <c r="J375" s="157"/>
      <c r="K375" s="157"/>
      <c r="L375" s="157"/>
      <c r="M375" s="157"/>
      <c r="N375" s="157"/>
      <c r="O375" s="157"/>
      <c r="P375" s="157"/>
      <c r="Q375" s="157"/>
      <c r="R375" s="157"/>
      <c r="S375" s="157"/>
    </row>
    <row r="376" spans="1:19">
      <c r="A376" s="157"/>
      <c r="B376" s="157"/>
      <c r="C376" s="157"/>
      <c r="D376" s="157"/>
      <c r="E376" s="157"/>
      <c r="F376" s="157"/>
      <c r="G376" s="157"/>
      <c r="H376" s="157"/>
      <c r="I376" s="157"/>
      <c r="J376" s="157"/>
      <c r="K376" s="157"/>
      <c r="L376" s="157"/>
      <c r="M376" s="157"/>
      <c r="N376" s="157"/>
      <c r="O376" s="157"/>
      <c r="P376" s="157"/>
      <c r="Q376" s="157"/>
      <c r="R376" s="157"/>
      <c r="S376" s="157"/>
    </row>
    <row r="377" spans="1:19">
      <c r="A377" s="157"/>
      <c r="B377" s="157"/>
      <c r="C377" s="157"/>
      <c r="D377" s="157"/>
      <c r="E377" s="157"/>
      <c r="F377" s="157"/>
      <c r="G377" s="157"/>
      <c r="H377" s="157"/>
      <c r="I377" s="157"/>
      <c r="J377" s="157"/>
      <c r="K377" s="157"/>
      <c r="L377" s="157"/>
      <c r="M377" s="157"/>
      <c r="N377" s="157"/>
      <c r="O377" s="157"/>
      <c r="P377" s="157"/>
      <c r="Q377" s="157"/>
      <c r="R377" s="157"/>
      <c r="S377" s="157"/>
    </row>
    <row r="378" spans="1:19">
      <c r="A378" s="157"/>
      <c r="B378" s="157"/>
      <c r="C378" s="157"/>
      <c r="D378" s="157"/>
      <c r="E378" s="157"/>
      <c r="F378" s="157"/>
      <c r="G378" s="157"/>
      <c r="H378" s="157"/>
      <c r="I378" s="157"/>
      <c r="J378" s="157"/>
      <c r="K378" s="157"/>
      <c r="L378" s="157"/>
      <c r="M378" s="157"/>
      <c r="N378" s="157"/>
      <c r="O378" s="157"/>
      <c r="P378" s="157"/>
      <c r="Q378" s="157"/>
      <c r="R378" s="157"/>
      <c r="S378" s="157"/>
    </row>
    <row r="379" spans="1:19">
      <c r="A379" s="157"/>
      <c r="B379" s="157"/>
      <c r="C379" s="157"/>
      <c r="D379" s="157"/>
      <c r="E379" s="157"/>
      <c r="F379" s="157"/>
      <c r="G379" s="157"/>
      <c r="H379" s="157"/>
      <c r="I379" s="157"/>
      <c r="J379" s="157"/>
      <c r="K379" s="157"/>
      <c r="L379" s="157"/>
      <c r="M379" s="157"/>
      <c r="N379" s="157"/>
      <c r="O379" s="157"/>
      <c r="P379" s="157"/>
      <c r="Q379" s="157"/>
      <c r="R379" s="157"/>
      <c r="S379" s="157"/>
    </row>
    <row r="380" spans="1:19">
      <c r="A380" s="157"/>
      <c r="B380" s="157"/>
      <c r="C380" s="157"/>
      <c r="D380" s="157"/>
      <c r="E380" s="157"/>
      <c r="F380" s="157"/>
      <c r="G380" s="157"/>
      <c r="H380" s="157"/>
      <c r="I380" s="157"/>
      <c r="J380" s="157"/>
      <c r="K380" s="157"/>
      <c r="L380" s="157"/>
      <c r="M380" s="157"/>
      <c r="N380" s="157"/>
      <c r="O380" s="157"/>
      <c r="P380" s="157"/>
      <c r="Q380" s="157"/>
      <c r="R380" s="157"/>
      <c r="S380" s="157"/>
    </row>
    <row r="381" spans="1:19">
      <c r="A381" s="157"/>
      <c r="B381" s="157"/>
      <c r="C381" s="157"/>
      <c r="D381" s="157"/>
      <c r="E381" s="157"/>
      <c r="F381" s="157"/>
      <c r="G381" s="157"/>
      <c r="H381" s="157"/>
      <c r="I381" s="157"/>
      <c r="J381" s="157"/>
      <c r="K381" s="157"/>
      <c r="L381" s="157"/>
      <c r="M381" s="157"/>
      <c r="N381" s="157"/>
      <c r="O381" s="157"/>
      <c r="P381" s="157"/>
      <c r="Q381" s="157"/>
      <c r="R381" s="157"/>
      <c r="S381" s="157"/>
    </row>
    <row r="382" spans="1:19">
      <c r="A382" s="157"/>
      <c r="B382" s="157"/>
      <c r="C382" s="157"/>
      <c r="D382" s="157"/>
      <c r="E382" s="157"/>
      <c r="F382" s="157"/>
      <c r="G382" s="157"/>
      <c r="H382" s="157"/>
      <c r="I382" s="157"/>
      <c r="J382" s="157"/>
      <c r="K382" s="157"/>
      <c r="L382" s="157"/>
      <c r="M382" s="157"/>
      <c r="N382" s="157"/>
      <c r="O382" s="157"/>
      <c r="P382" s="157"/>
      <c r="Q382" s="157"/>
      <c r="R382" s="157"/>
      <c r="S382" s="157"/>
    </row>
    <row r="383" spans="1:19">
      <c r="A383" s="157"/>
      <c r="B383" s="157"/>
      <c r="C383" s="157"/>
      <c r="D383" s="157"/>
      <c r="E383" s="157"/>
      <c r="F383" s="157"/>
      <c r="G383" s="157"/>
      <c r="H383" s="157"/>
      <c r="I383" s="157"/>
      <c r="J383" s="157"/>
      <c r="K383" s="157"/>
      <c r="L383" s="157"/>
      <c r="M383" s="157"/>
      <c r="N383" s="157"/>
      <c r="O383" s="157"/>
      <c r="P383" s="157"/>
      <c r="Q383" s="157"/>
      <c r="R383" s="157"/>
      <c r="S383" s="157"/>
    </row>
    <row r="384" spans="1:19">
      <c r="A384" s="157"/>
      <c r="B384" s="157"/>
      <c r="C384" s="157"/>
      <c r="D384" s="157"/>
      <c r="E384" s="157"/>
      <c r="F384" s="157"/>
      <c r="G384" s="157"/>
      <c r="H384" s="157"/>
      <c r="I384" s="157"/>
      <c r="J384" s="157"/>
      <c r="K384" s="157"/>
      <c r="L384" s="157"/>
      <c r="M384" s="157"/>
      <c r="N384" s="157"/>
      <c r="O384" s="157"/>
      <c r="P384" s="157"/>
      <c r="Q384" s="157"/>
      <c r="R384" s="157"/>
      <c r="S384" s="157"/>
    </row>
    <row r="385" spans="1:19">
      <c r="A385" s="157"/>
      <c r="B385" s="157"/>
      <c r="C385" s="157"/>
      <c r="D385" s="157"/>
      <c r="E385" s="157"/>
      <c r="F385" s="157"/>
      <c r="G385" s="157"/>
      <c r="H385" s="157"/>
      <c r="I385" s="157"/>
      <c r="J385" s="157"/>
      <c r="K385" s="157"/>
      <c r="L385" s="157"/>
      <c r="M385" s="157"/>
      <c r="N385" s="157"/>
      <c r="O385" s="157"/>
      <c r="P385" s="157"/>
      <c r="Q385" s="157"/>
      <c r="R385" s="157"/>
      <c r="S385" s="157"/>
    </row>
    <row r="386" spans="1:19">
      <c r="A386" s="157"/>
      <c r="B386" s="157"/>
      <c r="C386" s="157"/>
      <c r="D386" s="157"/>
      <c r="E386" s="157"/>
      <c r="F386" s="157"/>
      <c r="G386" s="157"/>
      <c r="H386" s="157"/>
      <c r="I386" s="157"/>
      <c r="J386" s="157"/>
      <c r="K386" s="157"/>
      <c r="L386" s="157"/>
      <c r="M386" s="157"/>
      <c r="N386" s="157"/>
      <c r="O386" s="157"/>
      <c r="P386" s="157"/>
      <c r="Q386" s="157"/>
      <c r="R386" s="157"/>
      <c r="S386" s="157"/>
    </row>
    <row r="387" spans="1:19">
      <c r="A387" s="157"/>
      <c r="B387" s="157"/>
      <c r="C387" s="157"/>
      <c r="D387" s="157"/>
      <c r="E387" s="157"/>
      <c r="F387" s="157"/>
      <c r="G387" s="157"/>
      <c r="H387" s="157"/>
      <c r="I387" s="157"/>
      <c r="J387" s="157"/>
      <c r="K387" s="157"/>
      <c r="L387" s="157"/>
      <c r="M387" s="157"/>
      <c r="N387" s="157"/>
      <c r="O387" s="157"/>
      <c r="P387" s="157"/>
      <c r="Q387" s="157"/>
      <c r="R387" s="157"/>
      <c r="S387" s="157"/>
    </row>
    <row r="388" spans="1:19">
      <c r="A388" s="157"/>
      <c r="B388" s="157"/>
      <c r="C388" s="157"/>
      <c r="D388" s="157"/>
      <c r="E388" s="157"/>
      <c r="F388" s="157"/>
      <c r="G388" s="157"/>
      <c r="H388" s="157"/>
      <c r="I388" s="157"/>
      <c r="J388" s="157"/>
      <c r="K388" s="157"/>
      <c r="L388" s="157"/>
      <c r="M388" s="157"/>
      <c r="N388" s="157"/>
      <c r="O388" s="157"/>
      <c r="P388" s="157"/>
      <c r="Q388" s="157"/>
      <c r="R388" s="157"/>
      <c r="S388" s="157"/>
    </row>
    <row r="389" spans="1:19">
      <c r="A389" s="157"/>
      <c r="B389" s="157"/>
      <c r="C389" s="157"/>
      <c r="D389" s="157"/>
      <c r="E389" s="157"/>
      <c r="F389" s="157"/>
      <c r="G389" s="157"/>
      <c r="H389" s="157"/>
      <c r="I389" s="157"/>
      <c r="J389" s="157"/>
      <c r="K389" s="157"/>
      <c r="L389" s="157"/>
      <c r="M389" s="157"/>
      <c r="N389" s="157"/>
      <c r="O389" s="157"/>
      <c r="P389" s="157"/>
      <c r="Q389" s="157"/>
      <c r="R389" s="157"/>
      <c r="S389" s="157"/>
    </row>
    <row r="390" spans="1:19">
      <c r="A390" s="157"/>
      <c r="B390" s="157"/>
      <c r="C390" s="157"/>
      <c r="D390" s="157"/>
      <c r="E390" s="157"/>
      <c r="F390" s="157"/>
      <c r="G390" s="157"/>
      <c r="H390" s="157"/>
      <c r="I390" s="157"/>
      <c r="J390" s="157"/>
      <c r="K390" s="157"/>
      <c r="L390" s="157"/>
      <c r="M390" s="157"/>
      <c r="N390" s="157"/>
      <c r="O390" s="157"/>
      <c r="P390" s="157"/>
      <c r="Q390" s="157"/>
      <c r="R390" s="157"/>
      <c r="S390" s="157"/>
    </row>
    <row r="391" spans="1:19">
      <c r="A391" s="157"/>
      <c r="B391" s="157"/>
      <c r="C391" s="157"/>
      <c r="D391" s="157"/>
      <c r="E391" s="157"/>
      <c r="F391" s="157"/>
      <c r="G391" s="157"/>
      <c r="H391" s="157"/>
      <c r="I391" s="157"/>
      <c r="J391" s="157"/>
      <c r="K391" s="157"/>
      <c r="L391" s="157"/>
      <c r="M391" s="157"/>
      <c r="N391" s="157"/>
      <c r="O391" s="157"/>
      <c r="P391" s="157"/>
      <c r="Q391" s="157"/>
      <c r="R391" s="157"/>
      <c r="S391" s="157"/>
    </row>
    <row r="392" spans="1:19">
      <c r="A392" s="157"/>
      <c r="B392" s="157"/>
      <c r="C392" s="157"/>
      <c r="D392" s="157"/>
      <c r="E392" s="157"/>
      <c r="F392" s="157"/>
      <c r="G392" s="157"/>
      <c r="H392" s="157"/>
      <c r="I392" s="157"/>
      <c r="J392" s="157"/>
      <c r="K392" s="157"/>
      <c r="L392" s="157"/>
      <c r="M392" s="157"/>
      <c r="N392" s="157"/>
      <c r="O392" s="157"/>
      <c r="P392" s="157"/>
      <c r="Q392" s="157"/>
      <c r="R392" s="157"/>
      <c r="S392" s="157"/>
    </row>
    <row r="393" spans="1:19">
      <c r="A393" s="157"/>
      <c r="B393" s="157"/>
      <c r="C393" s="157"/>
      <c r="D393" s="157"/>
      <c r="E393" s="157"/>
      <c r="F393" s="157"/>
      <c r="G393" s="157"/>
      <c r="H393" s="157"/>
      <c r="I393" s="157"/>
      <c r="J393" s="157"/>
      <c r="K393" s="157"/>
      <c r="L393" s="157"/>
      <c r="M393" s="157"/>
      <c r="N393" s="157"/>
      <c r="O393" s="157"/>
      <c r="P393" s="157"/>
      <c r="Q393" s="157"/>
      <c r="R393" s="157"/>
      <c r="S393" s="157"/>
    </row>
    <row r="394" spans="1:19">
      <c r="A394" s="157"/>
      <c r="B394" s="157"/>
      <c r="C394" s="157"/>
      <c r="D394" s="157"/>
      <c r="E394" s="157"/>
      <c r="F394" s="157"/>
      <c r="G394" s="157"/>
      <c r="H394" s="157"/>
      <c r="I394" s="157"/>
      <c r="J394" s="157"/>
      <c r="K394" s="157"/>
      <c r="L394" s="157"/>
      <c r="M394" s="157"/>
      <c r="N394" s="157"/>
      <c r="O394" s="157"/>
      <c r="P394" s="157"/>
      <c r="Q394" s="157"/>
      <c r="R394" s="157"/>
      <c r="S394" s="157"/>
    </row>
    <row r="395" spans="1:19">
      <c r="A395" s="157"/>
      <c r="B395" s="157"/>
      <c r="C395" s="157"/>
      <c r="D395" s="157"/>
      <c r="E395" s="157"/>
      <c r="F395" s="157"/>
      <c r="G395" s="157"/>
      <c r="H395" s="157"/>
      <c r="I395" s="157"/>
      <c r="J395" s="157"/>
      <c r="K395" s="157"/>
      <c r="L395" s="157"/>
      <c r="M395" s="157"/>
      <c r="N395" s="157"/>
      <c r="O395" s="157"/>
      <c r="P395" s="157"/>
      <c r="Q395" s="157"/>
      <c r="R395" s="157"/>
      <c r="S395" s="157"/>
    </row>
    <row r="396" spans="1:19">
      <c r="A396" s="157"/>
      <c r="B396" s="157"/>
      <c r="C396" s="157"/>
      <c r="D396" s="157"/>
      <c r="E396" s="157"/>
      <c r="F396" s="157"/>
      <c r="G396" s="157"/>
      <c r="H396" s="157"/>
      <c r="I396" s="157"/>
      <c r="J396" s="157"/>
      <c r="K396" s="157"/>
      <c r="L396" s="157"/>
      <c r="M396" s="157"/>
      <c r="N396" s="157"/>
      <c r="O396" s="157"/>
      <c r="P396" s="157"/>
      <c r="Q396" s="157"/>
      <c r="R396" s="157"/>
      <c r="S396" s="157"/>
    </row>
    <row r="397" spans="1:19">
      <c r="A397" s="157"/>
      <c r="B397" s="157"/>
      <c r="C397" s="157"/>
      <c r="D397" s="157"/>
      <c r="E397" s="157"/>
      <c r="F397" s="157"/>
      <c r="G397" s="157"/>
      <c r="H397" s="157"/>
      <c r="I397" s="157"/>
      <c r="J397" s="157"/>
      <c r="K397" s="157"/>
      <c r="L397" s="157"/>
      <c r="M397" s="157"/>
      <c r="N397" s="157"/>
      <c r="O397" s="157"/>
      <c r="P397" s="157"/>
      <c r="Q397" s="157"/>
      <c r="R397" s="157"/>
      <c r="S397" s="157"/>
    </row>
    <row r="398" spans="1:19">
      <c r="A398" s="157"/>
      <c r="B398" s="157"/>
      <c r="C398" s="157"/>
      <c r="D398" s="157"/>
      <c r="E398" s="157"/>
      <c r="F398" s="157"/>
      <c r="G398" s="157"/>
      <c r="H398" s="157"/>
      <c r="I398" s="157"/>
      <c r="J398" s="157"/>
      <c r="K398" s="157"/>
      <c r="L398" s="157"/>
      <c r="M398" s="157"/>
      <c r="N398" s="157"/>
      <c r="O398" s="157"/>
      <c r="P398" s="157"/>
      <c r="Q398" s="157"/>
      <c r="R398" s="157"/>
      <c r="S398" s="157"/>
    </row>
    <row r="399" spans="1:19">
      <c r="A399" s="157"/>
      <c r="B399" s="157"/>
      <c r="C399" s="157"/>
      <c r="D399" s="157"/>
      <c r="E399" s="157"/>
      <c r="F399" s="157"/>
      <c r="G399" s="157"/>
      <c r="H399" s="157"/>
      <c r="I399" s="157"/>
      <c r="J399" s="157"/>
      <c r="K399" s="157"/>
      <c r="L399" s="157"/>
      <c r="M399" s="157"/>
      <c r="N399" s="157"/>
      <c r="O399" s="157"/>
      <c r="P399" s="157"/>
      <c r="Q399" s="157"/>
      <c r="R399" s="157"/>
      <c r="S399" s="157"/>
    </row>
    <row r="400" spans="1:19">
      <c r="A400" s="157"/>
      <c r="B400" s="157"/>
      <c r="C400" s="157"/>
      <c r="D400" s="157"/>
      <c r="E400" s="157"/>
      <c r="F400" s="157"/>
      <c r="G400" s="157"/>
      <c r="H400" s="157"/>
      <c r="I400" s="157"/>
      <c r="J400" s="157"/>
      <c r="K400" s="157"/>
      <c r="L400" s="157"/>
      <c r="M400" s="157"/>
      <c r="N400" s="157"/>
      <c r="O400" s="157"/>
      <c r="P400" s="157"/>
      <c r="Q400" s="157"/>
      <c r="R400" s="157"/>
      <c r="S400" s="157"/>
    </row>
    <row r="401" spans="1:19">
      <c r="A401" s="157"/>
      <c r="B401" s="157"/>
      <c r="C401" s="157"/>
      <c r="D401" s="157"/>
      <c r="E401" s="157"/>
      <c r="F401" s="157"/>
      <c r="G401" s="157"/>
      <c r="H401" s="157"/>
      <c r="I401" s="157"/>
      <c r="J401" s="157"/>
      <c r="K401" s="157"/>
      <c r="L401" s="157"/>
      <c r="M401" s="157"/>
      <c r="N401" s="157"/>
      <c r="O401" s="157"/>
      <c r="P401" s="157"/>
      <c r="Q401" s="157"/>
      <c r="R401" s="157"/>
      <c r="S401" s="157"/>
    </row>
    <row r="402" spans="1:19">
      <c r="A402" s="157"/>
      <c r="B402" s="157"/>
      <c r="C402" s="157"/>
      <c r="D402" s="157"/>
      <c r="E402" s="157"/>
      <c r="F402" s="157"/>
      <c r="G402" s="157"/>
      <c r="H402" s="157"/>
      <c r="I402" s="157"/>
      <c r="J402" s="157"/>
      <c r="K402" s="157"/>
      <c r="L402" s="157"/>
      <c r="M402" s="157"/>
      <c r="N402" s="157"/>
      <c r="O402" s="157"/>
      <c r="P402" s="157"/>
      <c r="Q402" s="157"/>
      <c r="R402" s="157"/>
      <c r="S402" s="157"/>
    </row>
    <row r="403" spans="1:19">
      <c r="A403" s="157"/>
      <c r="B403" s="157"/>
      <c r="C403" s="157"/>
      <c r="D403" s="157"/>
      <c r="E403" s="157"/>
      <c r="F403" s="157"/>
      <c r="G403" s="157"/>
      <c r="H403" s="157"/>
      <c r="I403" s="157"/>
      <c r="J403" s="157"/>
      <c r="K403" s="157"/>
      <c r="L403" s="157"/>
      <c r="M403" s="157"/>
      <c r="N403" s="157"/>
      <c r="O403" s="157"/>
      <c r="P403" s="157"/>
      <c r="Q403" s="157"/>
      <c r="R403" s="157"/>
      <c r="S403" s="157"/>
    </row>
    <row r="404" spans="1:19">
      <c r="A404" s="157"/>
      <c r="B404" s="157"/>
      <c r="C404" s="157"/>
      <c r="D404" s="157"/>
      <c r="E404" s="157"/>
      <c r="F404" s="157"/>
      <c r="G404" s="157"/>
      <c r="H404" s="157"/>
      <c r="I404" s="157"/>
      <c r="J404" s="157"/>
      <c r="K404" s="157"/>
      <c r="L404" s="157"/>
      <c r="M404" s="157"/>
      <c r="N404" s="157"/>
      <c r="O404" s="157"/>
      <c r="P404" s="157"/>
      <c r="Q404" s="157"/>
      <c r="R404" s="157"/>
      <c r="S404" s="157"/>
    </row>
    <row r="405" spans="1:19">
      <c r="A405" s="157"/>
      <c r="B405" s="157"/>
      <c r="C405" s="157"/>
      <c r="D405" s="157"/>
      <c r="E405" s="157"/>
      <c r="F405" s="157"/>
      <c r="G405" s="157"/>
      <c r="H405" s="157"/>
      <c r="I405" s="157"/>
      <c r="J405" s="157"/>
      <c r="K405" s="157"/>
      <c r="L405" s="157"/>
      <c r="M405" s="157"/>
      <c r="N405" s="157"/>
      <c r="O405" s="157"/>
      <c r="P405" s="157"/>
      <c r="Q405" s="157"/>
      <c r="R405" s="157"/>
      <c r="S405" s="157"/>
    </row>
    <row r="406" spans="1:19">
      <c r="A406" s="157"/>
      <c r="B406" s="157"/>
      <c r="C406" s="157"/>
      <c r="D406" s="157"/>
      <c r="E406" s="157"/>
      <c r="F406" s="157"/>
      <c r="G406" s="157"/>
      <c r="H406" s="157"/>
      <c r="I406" s="157"/>
      <c r="J406" s="157"/>
      <c r="K406" s="157"/>
      <c r="L406" s="157"/>
      <c r="M406" s="157"/>
      <c r="N406" s="157"/>
      <c r="O406" s="157"/>
      <c r="P406" s="157"/>
      <c r="Q406" s="157"/>
      <c r="R406" s="157"/>
      <c r="S406" s="157"/>
    </row>
    <row r="407" spans="1:19">
      <c r="A407" s="157"/>
      <c r="B407" s="157"/>
      <c r="C407" s="157"/>
      <c r="D407" s="157"/>
      <c r="E407" s="157"/>
      <c r="F407" s="157"/>
      <c r="G407" s="157"/>
      <c r="H407" s="157"/>
      <c r="I407" s="157"/>
      <c r="J407" s="157"/>
      <c r="K407" s="157"/>
      <c r="L407" s="157"/>
      <c r="M407" s="157"/>
      <c r="N407" s="157"/>
      <c r="O407" s="157"/>
      <c r="P407" s="157"/>
      <c r="Q407" s="157"/>
      <c r="R407" s="157"/>
      <c r="S407" s="157"/>
    </row>
    <row r="408" spans="1:19">
      <c r="A408" s="157"/>
      <c r="B408" s="157"/>
      <c r="C408" s="157"/>
      <c r="D408" s="157"/>
      <c r="E408" s="157"/>
      <c r="F408" s="157"/>
      <c r="G408" s="157"/>
      <c r="H408" s="157"/>
      <c r="I408" s="157"/>
      <c r="J408" s="157"/>
      <c r="K408" s="157"/>
      <c r="L408" s="157"/>
      <c r="M408" s="157"/>
      <c r="N408" s="157"/>
      <c r="O408" s="157"/>
      <c r="P408" s="157"/>
      <c r="Q408" s="157"/>
      <c r="R408" s="157"/>
      <c r="S408" s="157"/>
    </row>
    <row r="409" spans="1:19">
      <c r="A409" s="157"/>
      <c r="B409" s="157"/>
      <c r="C409" s="157"/>
      <c r="D409" s="157"/>
      <c r="E409" s="157"/>
      <c r="F409" s="157"/>
      <c r="G409" s="157"/>
      <c r="H409" s="157"/>
      <c r="I409" s="157"/>
      <c r="J409" s="157"/>
      <c r="K409" s="157"/>
      <c r="L409" s="157"/>
      <c r="M409" s="157"/>
      <c r="N409" s="157"/>
      <c r="O409" s="157"/>
      <c r="P409" s="157"/>
      <c r="Q409" s="157"/>
      <c r="R409" s="157"/>
      <c r="S409" s="157"/>
    </row>
    <row r="410" spans="1:19">
      <c r="A410" s="157"/>
      <c r="B410" s="157"/>
      <c r="C410" s="157"/>
      <c r="D410" s="157"/>
      <c r="E410" s="157"/>
      <c r="F410" s="157"/>
      <c r="G410" s="157"/>
      <c r="H410" s="157"/>
      <c r="I410" s="157"/>
      <c r="J410" s="157"/>
      <c r="K410" s="157"/>
      <c r="L410" s="157"/>
      <c r="M410" s="157"/>
      <c r="N410" s="157"/>
      <c r="O410" s="157"/>
      <c r="P410" s="157"/>
      <c r="Q410" s="157"/>
      <c r="R410" s="157"/>
      <c r="S410" s="157"/>
    </row>
    <row r="411" spans="1:19">
      <c r="A411" s="157"/>
      <c r="B411" s="157"/>
      <c r="C411" s="157"/>
      <c r="D411" s="157"/>
      <c r="E411" s="157"/>
      <c r="F411" s="157"/>
      <c r="G411" s="157"/>
      <c r="H411" s="157"/>
      <c r="I411" s="157"/>
      <c r="J411" s="157"/>
      <c r="K411" s="157"/>
      <c r="L411" s="157"/>
      <c r="M411" s="157"/>
      <c r="N411" s="157"/>
      <c r="O411" s="157"/>
      <c r="P411" s="157"/>
      <c r="Q411" s="157"/>
      <c r="R411" s="157"/>
      <c r="S411" s="157"/>
    </row>
    <row r="412" spans="1:19">
      <c r="A412" s="157"/>
      <c r="B412" s="157"/>
      <c r="C412" s="157"/>
      <c r="D412" s="157"/>
      <c r="E412" s="157"/>
      <c r="F412" s="157"/>
      <c r="G412" s="157"/>
      <c r="H412" s="157"/>
      <c r="I412" s="157"/>
      <c r="J412" s="157"/>
      <c r="K412" s="157"/>
      <c r="L412" s="157"/>
      <c r="M412" s="157"/>
      <c r="N412" s="157"/>
      <c r="O412" s="157"/>
      <c r="P412" s="157"/>
      <c r="Q412" s="157"/>
      <c r="R412" s="157"/>
      <c r="S412" s="157"/>
    </row>
    <row r="413" spans="1:19">
      <c r="A413" s="157"/>
      <c r="B413" s="157"/>
      <c r="C413" s="157"/>
      <c r="D413" s="157"/>
      <c r="E413" s="157"/>
      <c r="F413" s="157"/>
      <c r="G413" s="157"/>
      <c r="H413" s="157"/>
      <c r="I413" s="157"/>
      <c r="J413" s="157"/>
      <c r="K413" s="157"/>
      <c r="L413" s="157"/>
      <c r="M413" s="157"/>
      <c r="N413" s="157"/>
      <c r="O413" s="157"/>
      <c r="P413" s="157"/>
      <c r="Q413" s="157"/>
      <c r="R413" s="157"/>
      <c r="S413" s="157"/>
    </row>
    <row r="414" spans="1:19">
      <c r="A414" s="157"/>
      <c r="B414" s="157"/>
      <c r="C414" s="157"/>
      <c r="D414" s="157"/>
      <c r="E414" s="157"/>
      <c r="F414" s="157"/>
      <c r="G414" s="157"/>
      <c r="H414" s="157"/>
      <c r="I414" s="157"/>
      <c r="J414" s="157"/>
      <c r="K414" s="157"/>
      <c r="L414" s="157"/>
      <c r="M414" s="157"/>
      <c r="N414" s="157"/>
      <c r="O414" s="157"/>
      <c r="P414" s="157"/>
      <c r="Q414" s="157"/>
      <c r="R414" s="157"/>
      <c r="S414" s="157"/>
    </row>
    <row r="415" spans="1:19">
      <c r="A415" s="157"/>
      <c r="B415" s="157"/>
      <c r="C415" s="157"/>
      <c r="D415" s="157"/>
      <c r="E415" s="157"/>
      <c r="F415" s="157"/>
      <c r="G415" s="157"/>
      <c r="H415" s="157"/>
      <c r="I415" s="157"/>
      <c r="J415" s="157"/>
      <c r="K415" s="157"/>
      <c r="L415" s="157"/>
      <c r="M415" s="157"/>
      <c r="N415" s="157"/>
      <c r="O415" s="157"/>
      <c r="P415" s="157"/>
      <c r="Q415" s="157"/>
      <c r="R415" s="157"/>
      <c r="S415" s="157"/>
    </row>
    <row r="416" spans="1:19">
      <c r="A416" s="157"/>
      <c r="B416" s="157"/>
      <c r="C416" s="157"/>
      <c r="D416" s="157"/>
      <c r="E416" s="157"/>
      <c r="F416" s="157"/>
      <c r="G416" s="157"/>
      <c r="H416" s="157"/>
      <c r="I416" s="157"/>
      <c r="J416" s="157"/>
      <c r="K416" s="157"/>
      <c r="L416" s="157"/>
      <c r="M416" s="157"/>
      <c r="N416" s="157"/>
      <c r="O416" s="157"/>
      <c r="P416" s="157"/>
      <c r="Q416" s="157"/>
      <c r="R416" s="157"/>
      <c r="S416" s="157"/>
    </row>
    <row r="417" spans="1:19">
      <c r="A417" s="157"/>
      <c r="B417" s="157"/>
      <c r="C417" s="157"/>
      <c r="D417" s="157"/>
      <c r="E417" s="157"/>
      <c r="F417" s="157"/>
      <c r="G417" s="157"/>
      <c r="H417" s="157"/>
      <c r="I417" s="157"/>
      <c r="J417" s="157"/>
      <c r="K417" s="157"/>
      <c r="L417" s="157"/>
      <c r="M417" s="157"/>
      <c r="N417" s="157"/>
      <c r="O417" s="157"/>
      <c r="P417" s="157"/>
      <c r="Q417" s="157"/>
      <c r="R417" s="157"/>
      <c r="S417" s="157"/>
    </row>
    <row r="418" spans="1:19">
      <c r="A418" s="157"/>
      <c r="B418" s="157"/>
      <c r="C418" s="157"/>
      <c r="D418" s="157"/>
      <c r="E418" s="157"/>
      <c r="F418" s="157"/>
      <c r="G418" s="157"/>
      <c r="H418" s="157"/>
      <c r="I418" s="157"/>
      <c r="J418" s="157"/>
      <c r="K418" s="157"/>
      <c r="L418" s="157"/>
      <c r="M418" s="157"/>
      <c r="N418" s="157"/>
      <c r="O418" s="157"/>
      <c r="P418" s="157"/>
      <c r="Q418" s="157"/>
      <c r="R418" s="157"/>
      <c r="S418" s="157"/>
    </row>
    <row r="419" spans="1:19">
      <c r="A419" s="157"/>
      <c r="B419" s="157"/>
      <c r="C419" s="157"/>
      <c r="D419" s="157"/>
      <c r="E419" s="157"/>
      <c r="F419" s="157"/>
      <c r="G419" s="157"/>
      <c r="H419" s="157"/>
      <c r="I419" s="157"/>
      <c r="J419" s="157"/>
      <c r="K419" s="157"/>
      <c r="L419" s="157"/>
      <c r="M419" s="157"/>
      <c r="N419" s="157"/>
      <c r="O419" s="157"/>
      <c r="P419" s="157"/>
      <c r="Q419" s="157"/>
      <c r="R419" s="157"/>
      <c r="S419" s="157"/>
    </row>
    <row r="420" spans="1:19">
      <c r="A420" s="157"/>
      <c r="B420" s="157"/>
      <c r="C420" s="157"/>
      <c r="D420" s="157"/>
      <c r="E420" s="157"/>
      <c r="F420" s="157"/>
      <c r="G420" s="157"/>
      <c r="H420" s="157"/>
      <c r="I420" s="157"/>
      <c r="J420" s="157"/>
      <c r="K420" s="157"/>
      <c r="L420" s="157"/>
      <c r="M420" s="157"/>
      <c r="N420" s="157"/>
      <c r="O420" s="157"/>
      <c r="P420" s="157"/>
      <c r="Q420" s="157"/>
      <c r="R420" s="157"/>
      <c r="S420" s="157"/>
    </row>
    <row r="421" spans="1:19">
      <c r="A421" s="157"/>
      <c r="B421" s="157"/>
      <c r="C421" s="157"/>
      <c r="D421" s="157"/>
      <c r="E421" s="157"/>
      <c r="F421" s="157"/>
      <c r="G421" s="157"/>
      <c r="H421" s="157"/>
      <c r="I421" s="157"/>
      <c r="J421" s="157"/>
      <c r="K421" s="157"/>
      <c r="L421" s="157"/>
      <c r="M421" s="157"/>
      <c r="N421" s="157"/>
      <c r="O421" s="157"/>
      <c r="P421" s="157"/>
      <c r="Q421" s="157"/>
      <c r="R421" s="157"/>
      <c r="S421" s="157"/>
    </row>
    <row r="422" spans="1:19">
      <c r="A422" s="157"/>
      <c r="B422" s="157"/>
      <c r="C422" s="157"/>
      <c r="D422" s="157"/>
      <c r="E422" s="157"/>
      <c r="F422" s="157"/>
      <c r="G422" s="157"/>
      <c r="H422" s="157"/>
      <c r="I422" s="157"/>
      <c r="J422" s="157"/>
      <c r="K422" s="157"/>
      <c r="L422" s="157"/>
      <c r="M422" s="157"/>
      <c r="N422" s="157"/>
      <c r="O422" s="157"/>
      <c r="P422" s="157"/>
      <c r="Q422" s="157"/>
      <c r="R422" s="157"/>
      <c r="S422" s="157"/>
    </row>
    <row r="423" spans="1:19">
      <c r="A423" s="157"/>
      <c r="B423" s="157"/>
      <c r="C423" s="157"/>
      <c r="D423" s="157"/>
      <c r="E423" s="157"/>
      <c r="F423" s="157"/>
      <c r="G423" s="157"/>
      <c r="H423" s="157"/>
      <c r="I423" s="157"/>
      <c r="J423" s="157"/>
      <c r="K423" s="157"/>
      <c r="L423" s="157"/>
      <c r="M423" s="157"/>
      <c r="N423" s="157"/>
      <c r="O423" s="157"/>
      <c r="P423" s="157"/>
      <c r="Q423" s="157"/>
      <c r="R423" s="157"/>
      <c r="S423" s="157"/>
    </row>
    <row r="424" spans="1:19">
      <c r="A424" s="157"/>
      <c r="B424" s="157"/>
      <c r="C424" s="157"/>
      <c r="D424" s="157"/>
      <c r="E424" s="157"/>
      <c r="F424" s="157"/>
      <c r="G424" s="157"/>
      <c r="H424" s="157"/>
      <c r="I424" s="157"/>
      <c r="J424" s="157"/>
      <c r="K424" s="157"/>
      <c r="L424" s="157"/>
      <c r="M424" s="157"/>
      <c r="N424" s="157"/>
      <c r="O424" s="157"/>
      <c r="P424" s="157"/>
      <c r="Q424" s="157"/>
      <c r="R424" s="157"/>
      <c r="S424" s="157"/>
    </row>
    <row r="425" spans="1:19">
      <c r="A425" s="157"/>
      <c r="B425" s="157"/>
      <c r="C425" s="157"/>
      <c r="D425" s="157"/>
      <c r="E425" s="157"/>
      <c r="F425" s="157"/>
      <c r="G425" s="157"/>
      <c r="H425" s="157"/>
      <c r="I425" s="157"/>
      <c r="J425" s="157"/>
      <c r="K425" s="157"/>
      <c r="L425" s="157"/>
      <c r="M425" s="157"/>
      <c r="N425" s="157"/>
      <c r="O425" s="157"/>
      <c r="P425" s="157"/>
      <c r="Q425" s="157"/>
      <c r="R425" s="157"/>
      <c r="S425" s="157"/>
    </row>
    <row r="426" spans="1:19">
      <c r="A426" s="157"/>
      <c r="B426" s="157"/>
      <c r="C426" s="157"/>
      <c r="D426" s="157"/>
      <c r="E426" s="157"/>
      <c r="F426" s="157"/>
      <c r="G426" s="157"/>
      <c r="H426" s="157"/>
      <c r="I426" s="157"/>
      <c r="J426" s="157"/>
      <c r="K426" s="157"/>
      <c r="L426" s="157"/>
      <c r="M426" s="157"/>
      <c r="N426" s="157"/>
      <c r="O426" s="157"/>
      <c r="P426" s="157"/>
      <c r="Q426" s="157"/>
      <c r="R426" s="157"/>
      <c r="S426" s="157"/>
    </row>
    <row r="427" spans="1:19">
      <c r="A427" s="157"/>
      <c r="B427" s="157"/>
      <c r="C427" s="157"/>
      <c r="D427" s="157"/>
      <c r="E427" s="157"/>
      <c r="F427" s="157"/>
      <c r="G427" s="157"/>
      <c r="H427" s="157"/>
      <c r="I427" s="157"/>
      <c r="J427" s="157"/>
      <c r="K427" s="157"/>
      <c r="L427" s="157"/>
      <c r="M427" s="157"/>
      <c r="N427" s="157"/>
      <c r="O427" s="157"/>
      <c r="P427" s="157"/>
      <c r="Q427" s="157"/>
      <c r="R427" s="157"/>
      <c r="S427" s="157"/>
    </row>
    <row r="428" spans="1:19">
      <c r="A428" s="157"/>
      <c r="B428" s="157"/>
      <c r="C428" s="157"/>
      <c r="D428" s="157"/>
      <c r="E428" s="157"/>
      <c r="F428" s="157"/>
      <c r="G428" s="157"/>
      <c r="H428" s="157"/>
      <c r="I428" s="157"/>
      <c r="J428" s="157"/>
      <c r="K428" s="157"/>
      <c r="L428" s="157"/>
      <c r="M428" s="157"/>
      <c r="N428" s="157"/>
      <c r="O428" s="157"/>
      <c r="P428" s="157"/>
      <c r="Q428" s="157"/>
      <c r="R428" s="157"/>
      <c r="S428" s="157"/>
    </row>
    <row r="429" spans="1:19">
      <c r="A429" s="157"/>
      <c r="B429" s="157"/>
      <c r="C429" s="157"/>
      <c r="D429" s="157"/>
      <c r="E429" s="157"/>
      <c r="F429" s="157"/>
      <c r="G429" s="157"/>
      <c r="H429" s="157"/>
      <c r="I429" s="157"/>
      <c r="J429" s="157"/>
      <c r="K429" s="157"/>
      <c r="L429" s="157"/>
      <c r="M429" s="157"/>
      <c r="N429" s="157"/>
      <c r="O429" s="157"/>
      <c r="P429" s="157"/>
      <c r="Q429" s="157"/>
      <c r="R429" s="157"/>
      <c r="S429" s="157"/>
    </row>
    <row r="430" spans="1:19">
      <c r="A430" s="157"/>
      <c r="B430" s="157"/>
      <c r="C430" s="157"/>
      <c r="D430" s="157"/>
      <c r="E430" s="157"/>
      <c r="F430" s="157"/>
      <c r="G430" s="157"/>
      <c r="H430" s="157"/>
      <c r="I430" s="157"/>
      <c r="J430" s="157"/>
      <c r="K430" s="157"/>
      <c r="L430" s="157"/>
      <c r="M430" s="157"/>
      <c r="N430" s="157"/>
      <c r="O430" s="157"/>
      <c r="P430" s="157"/>
      <c r="Q430" s="157"/>
      <c r="R430" s="157"/>
      <c r="S430" s="157"/>
    </row>
    <row r="431" spans="1:19">
      <c r="A431" s="157"/>
      <c r="B431" s="157"/>
      <c r="C431" s="157"/>
      <c r="D431" s="157"/>
      <c r="E431" s="157"/>
      <c r="F431" s="157"/>
      <c r="G431" s="157"/>
      <c r="H431" s="157"/>
      <c r="I431" s="157"/>
      <c r="J431" s="157"/>
      <c r="K431" s="157"/>
      <c r="L431" s="157"/>
      <c r="M431" s="157"/>
      <c r="N431" s="157"/>
      <c r="O431" s="157"/>
      <c r="P431" s="157"/>
      <c r="Q431" s="157"/>
      <c r="R431" s="157"/>
      <c r="S431" s="157"/>
    </row>
    <row r="432" spans="1:19">
      <c r="A432" s="157"/>
      <c r="B432" s="157"/>
      <c r="C432" s="157"/>
      <c r="D432" s="157"/>
      <c r="E432" s="157"/>
      <c r="F432" s="157"/>
      <c r="G432" s="157"/>
      <c r="H432" s="157"/>
      <c r="I432" s="157"/>
      <c r="J432" s="157"/>
      <c r="K432" s="157"/>
      <c r="L432" s="157"/>
      <c r="M432" s="157"/>
      <c r="N432" s="157"/>
      <c r="O432" s="157"/>
      <c r="P432" s="157"/>
      <c r="Q432" s="157"/>
      <c r="R432" s="157"/>
      <c r="S432" s="157"/>
    </row>
    <row r="433" spans="1:19">
      <c r="A433" s="157"/>
      <c r="B433" s="157"/>
      <c r="C433" s="157"/>
      <c r="D433" s="157"/>
      <c r="E433" s="157"/>
      <c r="F433" s="157"/>
      <c r="G433" s="157"/>
      <c r="H433" s="157"/>
      <c r="I433" s="157"/>
      <c r="J433" s="157"/>
      <c r="K433" s="157"/>
      <c r="L433" s="157"/>
      <c r="M433" s="157"/>
      <c r="N433" s="157"/>
      <c r="O433" s="157"/>
      <c r="P433" s="157"/>
      <c r="Q433" s="157"/>
      <c r="R433" s="157"/>
      <c r="S433" s="157"/>
    </row>
    <row r="434" spans="1:19">
      <c r="A434" s="157"/>
      <c r="B434" s="157"/>
      <c r="C434" s="157"/>
      <c r="D434" s="157"/>
      <c r="E434" s="157"/>
      <c r="F434" s="157"/>
      <c r="G434" s="157"/>
      <c r="H434" s="157"/>
      <c r="I434" s="157"/>
      <c r="J434" s="157"/>
      <c r="K434" s="157"/>
      <c r="L434" s="157"/>
      <c r="M434" s="157"/>
      <c r="N434" s="157"/>
      <c r="O434" s="157"/>
      <c r="P434" s="157"/>
      <c r="Q434" s="157"/>
      <c r="R434" s="157"/>
      <c r="S434" s="157"/>
    </row>
    <row r="435" spans="1:19">
      <c r="A435" s="157"/>
      <c r="B435" s="157"/>
      <c r="C435" s="157"/>
      <c r="D435" s="157"/>
      <c r="E435" s="157"/>
      <c r="F435" s="157"/>
      <c r="G435" s="157"/>
      <c r="H435" s="157"/>
      <c r="I435" s="157"/>
      <c r="J435" s="157"/>
      <c r="K435" s="157"/>
      <c r="L435" s="157"/>
      <c r="M435" s="157"/>
      <c r="N435" s="157"/>
      <c r="O435" s="157"/>
      <c r="P435" s="157"/>
      <c r="Q435" s="157"/>
      <c r="R435" s="157"/>
      <c r="S435" s="157"/>
    </row>
    <row r="436" spans="1:19">
      <c r="A436" s="157"/>
      <c r="B436" s="157"/>
      <c r="C436" s="157"/>
      <c r="D436" s="157"/>
      <c r="E436" s="157"/>
      <c r="F436" s="157"/>
      <c r="G436" s="157"/>
      <c r="H436" s="157"/>
      <c r="I436" s="157"/>
      <c r="J436" s="157"/>
      <c r="K436" s="157"/>
      <c r="L436" s="157"/>
      <c r="M436" s="157"/>
      <c r="N436" s="157"/>
      <c r="O436" s="157"/>
      <c r="P436" s="157"/>
      <c r="Q436" s="157"/>
      <c r="R436" s="157"/>
      <c r="S436" s="157"/>
    </row>
    <row r="437" spans="1:19">
      <c r="A437" s="157"/>
      <c r="B437" s="157"/>
      <c r="C437" s="157"/>
      <c r="D437" s="157"/>
      <c r="E437" s="157"/>
      <c r="F437" s="157"/>
      <c r="G437" s="157"/>
      <c r="H437" s="157"/>
      <c r="I437" s="157"/>
      <c r="J437" s="157"/>
      <c r="K437" s="157"/>
      <c r="L437" s="157"/>
      <c r="M437" s="157"/>
      <c r="N437" s="157"/>
      <c r="O437" s="157"/>
      <c r="P437" s="157"/>
      <c r="Q437" s="157"/>
      <c r="R437" s="157"/>
      <c r="S437" s="157"/>
    </row>
    <row r="438" spans="1:19">
      <c r="A438" s="157"/>
      <c r="B438" s="157"/>
      <c r="C438" s="157"/>
      <c r="D438" s="157"/>
      <c r="E438" s="157"/>
      <c r="F438" s="157"/>
      <c r="G438" s="157"/>
      <c r="H438" s="157"/>
      <c r="I438" s="157"/>
      <c r="J438" s="157"/>
      <c r="K438" s="157"/>
      <c r="L438" s="157"/>
      <c r="M438" s="157"/>
      <c r="N438" s="157"/>
      <c r="O438" s="157"/>
      <c r="P438" s="157"/>
      <c r="Q438" s="157"/>
      <c r="R438" s="157"/>
      <c r="S438" s="157"/>
    </row>
    <row r="439" spans="1:19">
      <c r="A439" s="157"/>
      <c r="B439" s="157"/>
      <c r="C439" s="157"/>
      <c r="D439" s="157"/>
      <c r="E439" s="157"/>
      <c r="F439" s="157"/>
      <c r="G439" s="157"/>
      <c r="H439" s="157"/>
      <c r="I439" s="157"/>
      <c r="J439" s="157"/>
      <c r="K439" s="157"/>
      <c r="L439" s="157"/>
      <c r="M439" s="157"/>
      <c r="N439" s="157"/>
      <c r="O439" s="157"/>
      <c r="P439" s="157"/>
      <c r="Q439" s="157"/>
      <c r="R439" s="157"/>
      <c r="S439" s="157"/>
    </row>
    <row r="440" spans="1:19">
      <c r="A440" s="157"/>
      <c r="B440" s="157"/>
      <c r="C440" s="157"/>
      <c r="D440" s="157"/>
      <c r="E440" s="157"/>
      <c r="F440" s="157"/>
      <c r="G440" s="157"/>
      <c r="H440" s="157"/>
      <c r="I440" s="157"/>
      <c r="J440" s="157"/>
      <c r="K440" s="157"/>
      <c r="L440" s="157"/>
      <c r="M440" s="157"/>
      <c r="N440" s="157"/>
      <c r="O440" s="157"/>
      <c r="P440" s="157"/>
      <c r="Q440" s="157"/>
      <c r="R440" s="157"/>
      <c r="S440" s="157"/>
    </row>
    <row r="441" spans="1:19">
      <c r="A441" s="157"/>
      <c r="B441" s="157"/>
      <c r="C441" s="157"/>
      <c r="D441" s="157"/>
      <c r="E441" s="157"/>
      <c r="F441" s="157"/>
      <c r="G441" s="157"/>
      <c r="H441" s="157"/>
      <c r="I441" s="157"/>
      <c r="J441" s="157"/>
      <c r="K441" s="157"/>
      <c r="L441" s="157"/>
      <c r="M441" s="157"/>
      <c r="N441" s="157"/>
      <c r="O441" s="157"/>
      <c r="P441" s="157"/>
      <c r="Q441" s="157"/>
      <c r="R441" s="157"/>
      <c r="S441" s="157"/>
    </row>
    <row r="442" spans="1:19">
      <c r="A442" s="157"/>
      <c r="B442" s="157"/>
      <c r="C442" s="157"/>
      <c r="D442" s="157"/>
      <c r="E442" s="157"/>
      <c r="F442" s="157"/>
      <c r="G442" s="157"/>
      <c r="H442" s="157"/>
      <c r="I442" s="157"/>
      <c r="J442" s="157"/>
      <c r="K442" s="157"/>
      <c r="L442" s="157"/>
      <c r="M442" s="157"/>
      <c r="N442" s="157"/>
      <c r="O442" s="157"/>
      <c r="P442" s="157"/>
      <c r="Q442" s="157"/>
      <c r="R442" s="157"/>
      <c r="S442" s="157"/>
    </row>
    <row r="443" spans="1:19">
      <c r="A443" s="157"/>
      <c r="B443" s="157"/>
      <c r="C443" s="157"/>
      <c r="D443" s="157"/>
      <c r="E443" s="157"/>
      <c r="F443" s="157"/>
      <c r="G443" s="157"/>
      <c r="H443" s="157"/>
      <c r="I443" s="157"/>
      <c r="J443" s="157"/>
      <c r="K443" s="157"/>
      <c r="L443" s="157"/>
      <c r="M443" s="157"/>
      <c r="N443" s="157"/>
      <c r="O443" s="157"/>
      <c r="P443" s="157"/>
      <c r="Q443" s="157"/>
      <c r="R443" s="157"/>
      <c r="S443" s="157"/>
    </row>
    <row r="444" spans="1:19">
      <c r="A444" s="157"/>
      <c r="B444" s="157"/>
      <c r="C444" s="157"/>
      <c r="D444" s="157"/>
      <c r="E444" s="157"/>
      <c r="F444" s="157"/>
      <c r="G444" s="157"/>
      <c r="H444" s="157"/>
      <c r="I444" s="157"/>
      <c r="J444" s="157"/>
      <c r="K444" s="157"/>
      <c r="L444" s="157"/>
      <c r="M444" s="157"/>
      <c r="N444" s="157"/>
      <c r="O444" s="157"/>
      <c r="P444" s="157"/>
      <c r="Q444" s="157"/>
      <c r="R444" s="157"/>
      <c r="S444" s="157"/>
    </row>
    <row r="445" spans="1:19">
      <c r="A445" s="157"/>
      <c r="B445" s="157"/>
      <c r="C445" s="157"/>
      <c r="D445" s="157"/>
      <c r="E445" s="157"/>
      <c r="F445" s="157"/>
      <c r="G445" s="157"/>
      <c r="H445" s="157"/>
      <c r="I445" s="157"/>
      <c r="J445" s="157"/>
      <c r="K445" s="157"/>
      <c r="L445" s="157"/>
      <c r="M445" s="157"/>
      <c r="N445" s="157"/>
      <c r="O445" s="157"/>
      <c r="P445" s="157"/>
      <c r="Q445" s="157"/>
      <c r="R445" s="157"/>
      <c r="S445" s="157"/>
    </row>
    <row r="446" spans="1:19">
      <c r="A446" s="157"/>
      <c r="B446" s="157"/>
      <c r="C446" s="157"/>
      <c r="D446" s="157"/>
      <c r="E446" s="157"/>
      <c r="F446" s="157"/>
      <c r="G446" s="157"/>
      <c r="H446" s="157"/>
      <c r="I446" s="157"/>
      <c r="J446" s="157"/>
      <c r="K446" s="157"/>
      <c r="L446" s="157"/>
      <c r="M446" s="157"/>
      <c r="N446" s="157"/>
      <c r="O446" s="157"/>
      <c r="P446" s="157"/>
      <c r="Q446" s="157"/>
      <c r="R446" s="157"/>
      <c r="S446" s="157"/>
    </row>
    <row r="447" spans="1:19">
      <c r="A447" s="157"/>
      <c r="B447" s="157"/>
      <c r="C447" s="157"/>
      <c r="D447" s="157"/>
      <c r="E447" s="157"/>
      <c r="F447" s="157"/>
      <c r="G447" s="157"/>
      <c r="H447" s="157"/>
      <c r="I447" s="157"/>
      <c r="J447" s="157"/>
      <c r="K447" s="157"/>
      <c r="L447" s="157"/>
      <c r="M447" s="157"/>
      <c r="N447" s="157"/>
      <c r="O447" s="157"/>
      <c r="P447" s="157"/>
      <c r="Q447" s="157"/>
      <c r="R447" s="157"/>
      <c r="S447" s="157"/>
    </row>
    <row r="448" spans="1:19">
      <c r="A448" s="157"/>
      <c r="B448" s="157"/>
      <c r="C448" s="157"/>
      <c r="D448" s="157"/>
      <c r="E448" s="157"/>
      <c r="F448" s="157"/>
      <c r="G448" s="157"/>
      <c r="H448" s="157"/>
      <c r="I448" s="157"/>
      <c r="J448" s="157"/>
      <c r="K448" s="157"/>
      <c r="L448" s="157"/>
      <c r="M448" s="157"/>
      <c r="N448" s="157"/>
      <c r="O448" s="157"/>
      <c r="P448" s="157"/>
      <c r="Q448" s="157"/>
      <c r="R448" s="157"/>
      <c r="S448" s="157"/>
    </row>
    <row r="449" spans="1:19">
      <c r="A449" s="157"/>
      <c r="B449" s="157"/>
      <c r="C449" s="157"/>
      <c r="D449" s="157"/>
      <c r="E449" s="157"/>
      <c r="F449" s="157"/>
      <c r="G449" s="157"/>
      <c r="H449" s="157"/>
      <c r="I449" s="157"/>
      <c r="J449" s="157"/>
      <c r="K449" s="157"/>
      <c r="L449" s="157"/>
      <c r="M449" s="157"/>
      <c r="N449" s="157"/>
      <c r="O449" s="157"/>
      <c r="P449" s="157"/>
      <c r="Q449" s="157"/>
      <c r="R449" s="157"/>
      <c r="S449" s="157"/>
    </row>
    <row r="450" spans="1:19">
      <c r="A450" s="157"/>
      <c r="B450" s="157"/>
      <c r="C450" s="157"/>
      <c r="D450" s="157"/>
      <c r="E450" s="157"/>
      <c r="F450" s="157"/>
      <c r="G450" s="157"/>
      <c r="H450" s="157"/>
      <c r="I450" s="157"/>
      <c r="J450" s="157"/>
      <c r="K450" s="157"/>
      <c r="L450" s="157"/>
      <c r="M450" s="157"/>
      <c r="N450" s="157"/>
      <c r="O450" s="157"/>
      <c r="P450" s="157"/>
      <c r="Q450" s="157"/>
      <c r="R450" s="157"/>
      <c r="S450" s="157"/>
    </row>
    <row r="451" spans="1:19">
      <c r="A451" s="157"/>
      <c r="B451" s="157"/>
      <c r="C451" s="157"/>
      <c r="D451" s="157"/>
      <c r="E451" s="157"/>
      <c r="F451" s="157"/>
      <c r="G451" s="157"/>
      <c r="H451" s="157"/>
      <c r="I451" s="157"/>
      <c r="J451" s="157"/>
      <c r="K451" s="157"/>
      <c r="L451" s="157"/>
      <c r="M451" s="157"/>
      <c r="N451" s="157"/>
      <c r="O451" s="157"/>
      <c r="P451" s="157"/>
      <c r="Q451" s="157"/>
      <c r="R451" s="157"/>
      <c r="S451" s="157"/>
    </row>
    <row r="452" spans="1:19">
      <c r="A452" s="157"/>
      <c r="B452" s="157"/>
      <c r="C452" s="157"/>
      <c r="D452" s="157"/>
      <c r="E452" s="157"/>
      <c r="F452" s="157"/>
      <c r="G452" s="157"/>
      <c r="H452" s="157"/>
      <c r="I452" s="157"/>
      <c r="J452" s="157"/>
      <c r="K452" s="157"/>
      <c r="L452" s="157"/>
      <c r="M452" s="157"/>
      <c r="N452" s="157"/>
      <c r="O452" s="157"/>
      <c r="P452" s="157"/>
      <c r="Q452" s="157"/>
      <c r="R452" s="157"/>
      <c r="S452" s="157"/>
    </row>
    <row r="453" spans="1:19">
      <c r="A453" s="157"/>
      <c r="B453" s="157"/>
      <c r="C453" s="157"/>
      <c r="D453" s="157"/>
      <c r="E453" s="157"/>
      <c r="F453" s="157"/>
      <c r="G453" s="157"/>
      <c r="H453" s="157"/>
      <c r="I453" s="157"/>
      <c r="J453" s="157"/>
      <c r="K453" s="157"/>
      <c r="L453" s="157"/>
      <c r="M453" s="157"/>
      <c r="N453" s="157"/>
      <c r="O453" s="157"/>
      <c r="P453" s="157"/>
      <c r="Q453" s="157"/>
      <c r="R453" s="157"/>
      <c r="S453" s="157"/>
    </row>
    <row r="454" spans="1:19">
      <c r="A454" s="157"/>
      <c r="B454" s="157"/>
      <c r="C454" s="157"/>
      <c r="D454" s="157"/>
      <c r="E454" s="157"/>
      <c r="F454" s="157"/>
      <c r="G454" s="157"/>
      <c r="H454" s="157"/>
      <c r="I454" s="157"/>
      <c r="J454" s="157"/>
      <c r="K454" s="157"/>
      <c r="L454" s="157"/>
      <c r="M454" s="157"/>
      <c r="N454" s="157"/>
      <c r="O454" s="157"/>
      <c r="P454" s="157"/>
      <c r="Q454" s="157"/>
      <c r="R454" s="157"/>
      <c r="S454" s="157"/>
    </row>
    <row r="455" spans="1:19">
      <c r="A455" s="157"/>
      <c r="B455" s="157"/>
      <c r="C455" s="157"/>
      <c r="D455" s="157"/>
      <c r="E455" s="157"/>
      <c r="F455" s="157"/>
      <c r="G455" s="157"/>
      <c r="H455" s="157"/>
      <c r="I455" s="157"/>
      <c r="J455" s="157"/>
      <c r="K455" s="157"/>
      <c r="L455" s="157"/>
      <c r="M455" s="157"/>
      <c r="N455" s="157"/>
      <c r="O455" s="157"/>
      <c r="P455" s="157"/>
      <c r="Q455" s="157"/>
      <c r="R455" s="157"/>
      <c r="S455" s="157"/>
    </row>
    <row r="456" spans="1:19">
      <c r="A456" s="157"/>
      <c r="B456" s="157"/>
      <c r="C456" s="157"/>
      <c r="D456" s="157"/>
      <c r="E456" s="157"/>
      <c r="F456" s="157"/>
      <c r="G456" s="157"/>
      <c r="H456" s="157"/>
      <c r="I456" s="157"/>
      <c r="J456" s="157"/>
      <c r="K456" s="157"/>
      <c r="L456" s="157"/>
      <c r="M456" s="157"/>
      <c r="N456" s="157"/>
      <c r="O456" s="157"/>
      <c r="P456" s="157"/>
      <c r="Q456" s="157"/>
      <c r="R456" s="157"/>
      <c r="S456" s="157"/>
    </row>
    <row r="457" spans="1:19">
      <c r="A457" s="157"/>
      <c r="B457" s="157"/>
      <c r="C457" s="157"/>
      <c r="D457" s="157"/>
      <c r="E457" s="157"/>
      <c r="F457" s="157"/>
      <c r="G457" s="157"/>
      <c r="H457" s="157"/>
      <c r="I457" s="157"/>
      <c r="J457" s="157"/>
      <c r="K457" s="157"/>
      <c r="L457" s="157"/>
      <c r="M457" s="157"/>
      <c r="N457" s="157"/>
      <c r="O457" s="157"/>
      <c r="P457" s="157"/>
      <c r="Q457" s="157"/>
      <c r="R457" s="157"/>
      <c r="S457" s="157"/>
    </row>
    <row r="458" spans="1:19">
      <c r="A458" s="157"/>
      <c r="B458" s="157"/>
      <c r="C458" s="157"/>
      <c r="D458" s="157"/>
      <c r="E458" s="157"/>
      <c r="F458" s="157"/>
      <c r="G458" s="157"/>
      <c r="H458" s="157"/>
      <c r="I458" s="157"/>
      <c r="J458" s="157"/>
      <c r="K458" s="157"/>
      <c r="L458" s="157"/>
      <c r="M458" s="157"/>
      <c r="N458" s="157"/>
      <c r="O458" s="157"/>
      <c r="P458" s="157"/>
      <c r="Q458" s="157"/>
      <c r="R458" s="157"/>
      <c r="S458" s="157"/>
    </row>
    <row r="459" spans="1:19">
      <c r="A459" s="157"/>
      <c r="B459" s="157"/>
      <c r="C459" s="157"/>
      <c r="D459" s="157"/>
      <c r="E459" s="157"/>
      <c r="F459" s="157"/>
      <c r="G459" s="157"/>
      <c r="H459" s="157"/>
      <c r="I459" s="157"/>
      <c r="J459" s="157"/>
      <c r="K459" s="157"/>
      <c r="L459" s="157"/>
      <c r="M459" s="157"/>
      <c r="N459" s="157"/>
      <c r="O459" s="157"/>
      <c r="P459" s="157"/>
      <c r="Q459" s="157"/>
      <c r="R459" s="157"/>
      <c r="S459" s="157"/>
    </row>
    <row r="460" spans="1:19">
      <c r="A460" s="157"/>
      <c r="B460" s="157"/>
      <c r="C460" s="157"/>
      <c r="D460" s="157"/>
      <c r="E460" s="157"/>
      <c r="F460" s="157"/>
      <c r="G460" s="157"/>
      <c r="H460" s="157"/>
      <c r="I460" s="157"/>
      <c r="J460" s="157"/>
      <c r="K460" s="157"/>
      <c r="L460" s="157"/>
      <c r="M460" s="157"/>
      <c r="N460" s="157"/>
      <c r="O460" s="157"/>
      <c r="P460" s="157"/>
      <c r="Q460" s="157"/>
      <c r="R460" s="157"/>
      <c r="S460" s="157"/>
    </row>
    <row r="461" spans="1:19">
      <c r="A461" s="157"/>
      <c r="B461" s="157"/>
      <c r="C461" s="157"/>
      <c r="D461" s="157"/>
      <c r="E461" s="157"/>
      <c r="F461" s="157"/>
      <c r="G461" s="157"/>
      <c r="H461" s="157"/>
      <c r="I461" s="157"/>
      <c r="J461" s="157"/>
      <c r="K461" s="157"/>
      <c r="L461" s="157"/>
      <c r="M461" s="157"/>
      <c r="N461" s="157"/>
      <c r="O461" s="157"/>
      <c r="P461" s="157"/>
      <c r="Q461" s="157"/>
      <c r="R461" s="157"/>
      <c r="S461" s="157"/>
    </row>
    <row r="462" spans="1:19">
      <c r="A462" s="157"/>
      <c r="B462" s="157"/>
      <c r="C462" s="157"/>
      <c r="D462" s="157"/>
      <c r="E462" s="157"/>
      <c r="F462" s="157"/>
      <c r="G462" s="157"/>
      <c r="H462" s="157"/>
      <c r="I462" s="157"/>
      <c r="J462" s="157"/>
      <c r="K462" s="157"/>
      <c r="L462" s="157"/>
      <c r="M462" s="157"/>
      <c r="N462" s="157"/>
      <c r="O462" s="157"/>
      <c r="P462" s="157"/>
      <c r="Q462" s="157"/>
      <c r="R462" s="157"/>
      <c r="S462" s="157"/>
    </row>
    <row r="463" spans="1:19">
      <c r="A463" s="157"/>
      <c r="B463" s="157"/>
      <c r="C463" s="157"/>
      <c r="D463" s="157"/>
      <c r="E463" s="157"/>
      <c r="F463" s="157"/>
      <c r="G463" s="157"/>
      <c r="H463" s="157"/>
      <c r="I463" s="157"/>
      <c r="J463" s="157"/>
      <c r="K463" s="157"/>
      <c r="L463" s="157"/>
      <c r="M463" s="157"/>
      <c r="N463" s="157"/>
      <c r="O463" s="157"/>
      <c r="P463" s="157"/>
      <c r="Q463" s="157"/>
      <c r="R463" s="157"/>
      <c r="S463" s="157"/>
    </row>
    <row r="464" spans="1:19">
      <c r="A464" s="157"/>
      <c r="B464" s="157"/>
      <c r="C464" s="157"/>
      <c r="D464" s="157"/>
      <c r="E464" s="157"/>
      <c r="F464" s="157"/>
      <c r="G464" s="157"/>
      <c r="H464" s="157"/>
      <c r="I464" s="157"/>
      <c r="J464" s="157"/>
      <c r="K464" s="157"/>
      <c r="L464" s="157"/>
      <c r="M464" s="157"/>
      <c r="N464" s="157"/>
      <c r="O464" s="157"/>
      <c r="P464" s="157"/>
      <c r="Q464" s="157"/>
      <c r="R464" s="157"/>
      <c r="S464" s="157"/>
    </row>
    <row r="465" spans="1:19">
      <c r="A465" s="157"/>
      <c r="B465" s="157"/>
      <c r="C465" s="157"/>
      <c r="D465" s="157"/>
      <c r="E465" s="157"/>
      <c r="F465" s="157"/>
      <c r="G465" s="157"/>
      <c r="H465" s="157"/>
      <c r="I465" s="157"/>
      <c r="J465" s="157"/>
      <c r="K465" s="157"/>
      <c r="L465" s="157"/>
      <c r="M465" s="157"/>
      <c r="N465" s="157"/>
      <c r="O465" s="157"/>
      <c r="P465" s="157"/>
      <c r="Q465" s="157"/>
      <c r="R465" s="157"/>
      <c r="S465" s="157"/>
    </row>
    <row r="466" spans="1:19">
      <c r="A466" s="157"/>
      <c r="B466" s="157"/>
      <c r="C466" s="157"/>
      <c r="D466" s="157"/>
      <c r="E466" s="157"/>
      <c r="F466" s="157"/>
      <c r="G466" s="157"/>
      <c r="H466" s="157"/>
      <c r="I466" s="157"/>
      <c r="J466" s="157"/>
      <c r="K466" s="157"/>
      <c r="L466" s="157"/>
      <c r="M466" s="157"/>
      <c r="N466" s="157"/>
      <c r="O466" s="157"/>
      <c r="P466" s="157"/>
      <c r="Q466" s="157"/>
      <c r="R466" s="157"/>
      <c r="S466" s="157"/>
    </row>
    <row r="467" spans="1:19">
      <c r="A467" s="157"/>
      <c r="B467" s="157"/>
      <c r="C467" s="157"/>
      <c r="D467" s="157"/>
      <c r="E467" s="157"/>
      <c r="F467" s="157"/>
      <c r="G467" s="157"/>
      <c r="H467" s="157"/>
      <c r="I467" s="157"/>
      <c r="J467" s="157"/>
      <c r="K467" s="157"/>
      <c r="L467" s="157"/>
      <c r="M467" s="157"/>
      <c r="N467" s="157"/>
      <c r="O467" s="157"/>
      <c r="P467" s="157"/>
      <c r="Q467" s="157"/>
      <c r="R467" s="157"/>
      <c r="S467" s="157"/>
    </row>
    <row r="468" spans="1:19">
      <c r="A468" s="157"/>
      <c r="B468" s="157"/>
      <c r="C468" s="157"/>
      <c r="D468" s="157"/>
      <c r="E468" s="157"/>
      <c r="F468" s="157"/>
      <c r="G468" s="157"/>
      <c r="H468" s="157"/>
      <c r="I468" s="157"/>
      <c r="J468" s="157"/>
      <c r="K468" s="157"/>
      <c r="L468" s="157"/>
      <c r="M468" s="157"/>
      <c r="N468" s="157"/>
      <c r="O468" s="157"/>
      <c r="P468" s="157"/>
      <c r="Q468" s="157"/>
      <c r="R468" s="157"/>
      <c r="S468" s="157"/>
    </row>
    <row r="469" spans="1:19">
      <c r="A469" s="157"/>
      <c r="B469" s="157"/>
      <c r="C469" s="157"/>
      <c r="D469" s="157"/>
      <c r="E469" s="157"/>
      <c r="F469" s="157"/>
      <c r="G469" s="157"/>
      <c r="H469" s="157"/>
      <c r="I469" s="157"/>
      <c r="J469" s="157"/>
      <c r="K469" s="157"/>
      <c r="L469" s="157"/>
      <c r="M469" s="157"/>
      <c r="N469" s="157"/>
      <c r="O469" s="157"/>
      <c r="P469" s="157"/>
      <c r="Q469" s="157"/>
      <c r="R469" s="157"/>
      <c r="S469" s="157"/>
    </row>
    <row r="470" spans="1:19">
      <c r="A470" s="157"/>
      <c r="B470" s="157"/>
      <c r="C470" s="157"/>
      <c r="D470" s="157"/>
      <c r="E470" s="157"/>
      <c r="F470" s="157"/>
      <c r="G470" s="157"/>
      <c r="H470" s="157"/>
      <c r="I470" s="157"/>
      <c r="J470" s="157"/>
      <c r="K470" s="157"/>
      <c r="L470" s="157"/>
      <c r="M470" s="157"/>
      <c r="N470" s="157"/>
      <c r="O470" s="157"/>
      <c r="P470" s="157"/>
      <c r="Q470" s="157"/>
      <c r="R470" s="157"/>
      <c r="S470" s="157"/>
    </row>
    <row r="471" spans="1:19">
      <c r="A471" s="157"/>
      <c r="B471" s="157"/>
      <c r="C471" s="157"/>
      <c r="D471" s="157"/>
      <c r="E471" s="157"/>
      <c r="F471" s="157"/>
      <c r="G471" s="157"/>
      <c r="H471" s="157"/>
      <c r="I471" s="157"/>
      <c r="J471" s="157"/>
      <c r="K471" s="157"/>
      <c r="L471" s="157"/>
      <c r="M471" s="157"/>
      <c r="N471" s="157"/>
      <c r="O471" s="157"/>
      <c r="P471" s="157"/>
      <c r="Q471" s="157"/>
      <c r="R471" s="157"/>
      <c r="S471" s="157"/>
    </row>
    <row r="472" spans="1:19">
      <c r="A472" s="157"/>
      <c r="B472" s="157"/>
      <c r="C472" s="157"/>
      <c r="D472" s="157"/>
      <c r="E472" s="157"/>
      <c r="F472" s="157"/>
      <c r="G472" s="157"/>
      <c r="H472" s="157"/>
      <c r="I472" s="157"/>
      <c r="J472" s="157"/>
      <c r="K472" s="157"/>
      <c r="L472" s="157"/>
      <c r="M472" s="157"/>
      <c r="N472" s="157"/>
      <c r="O472" s="157"/>
      <c r="P472" s="157"/>
      <c r="Q472" s="157"/>
      <c r="R472" s="157"/>
      <c r="S472" s="157"/>
    </row>
    <row r="473" spans="1:19">
      <c r="A473" s="157"/>
      <c r="B473" s="157"/>
      <c r="C473" s="157"/>
      <c r="D473" s="157"/>
      <c r="E473" s="157"/>
      <c r="F473" s="157"/>
      <c r="G473" s="157"/>
      <c r="H473" s="157"/>
      <c r="I473" s="157"/>
      <c r="J473" s="157"/>
      <c r="K473" s="157"/>
      <c r="L473" s="157"/>
      <c r="M473" s="157"/>
      <c r="N473" s="157"/>
      <c r="O473" s="157"/>
      <c r="P473" s="157"/>
      <c r="Q473" s="157"/>
      <c r="R473" s="157"/>
      <c r="S473" s="157"/>
    </row>
    <row r="474" spans="1:19">
      <c r="A474" s="157"/>
      <c r="B474" s="157"/>
      <c r="C474" s="157"/>
      <c r="D474" s="157"/>
      <c r="E474" s="157"/>
      <c r="F474" s="157"/>
      <c r="G474" s="157"/>
      <c r="H474" s="157"/>
      <c r="I474" s="157"/>
      <c r="J474" s="157"/>
      <c r="K474" s="157"/>
      <c r="L474" s="157"/>
      <c r="M474" s="157"/>
      <c r="N474" s="157"/>
      <c r="O474" s="157"/>
      <c r="P474" s="157"/>
      <c r="Q474" s="157"/>
      <c r="R474" s="157"/>
      <c r="S474" s="157"/>
    </row>
    <row r="475" spans="1:19">
      <c r="A475" s="157"/>
      <c r="B475" s="157"/>
      <c r="C475" s="157"/>
      <c r="D475" s="157"/>
      <c r="E475" s="157"/>
      <c r="F475" s="157"/>
      <c r="G475" s="157"/>
      <c r="H475" s="157"/>
      <c r="I475" s="157"/>
      <c r="J475" s="157"/>
      <c r="K475" s="157"/>
      <c r="L475" s="157"/>
      <c r="M475" s="157"/>
      <c r="N475" s="157"/>
      <c r="O475" s="157"/>
      <c r="P475" s="157"/>
      <c r="Q475" s="157"/>
      <c r="R475" s="157"/>
      <c r="S475" s="157"/>
    </row>
    <row r="476" spans="1:19">
      <c r="A476" s="157"/>
      <c r="B476" s="157"/>
      <c r="C476" s="157"/>
      <c r="D476" s="157"/>
      <c r="E476" s="157"/>
      <c r="F476" s="157"/>
      <c r="G476" s="157"/>
      <c r="H476" s="157"/>
      <c r="I476" s="157"/>
      <c r="J476" s="157"/>
      <c r="K476" s="157"/>
      <c r="L476" s="157"/>
      <c r="M476" s="157"/>
      <c r="N476" s="157"/>
      <c r="O476" s="157"/>
      <c r="P476" s="157"/>
      <c r="Q476" s="157"/>
      <c r="R476" s="157"/>
      <c r="S476" s="157"/>
    </row>
    <row r="477" spans="1:19">
      <c r="A477" s="157"/>
      <c r="B477" s="157"/>
      <c r="C477" s="157"/>
      <c r="D477" s="157"/>
      <c r="E477" s="157"/>
      <c r="F477" s="157"/>
      <c r="G477" s="157"/>
      <c r="H477" s="157"/>
      <c r="I477" s="157"/>
      <c r="J477" s="157"/>
      <c r="K477" s="157"/>
      <c r="L477" s="157"/>
      <c r="M477" s="157"/>
      <c r="N477" s="157"/>
      <c r="O477" s="157"/>
      <c r="P477" s="157"/>
      <c r="Q477" s="157"/>
      <c r="R477" s="157"/>
      <c r="S477" s="157"/>
    </row>
    <row r="478" spans="1:19">
      <c r="A478" s="157"/>
      <c r="B478" s="157"/>
      <c r="C478" s="157"/>
      <c r="D478" s="157"/>
      <c r="E478" s="157"/>
      <c r="F478" s="157"/>
      <c r="G478" s="157"/>
      <c r="H478" s="157"/>
      <c r="I478" s="157"/>
      <c r="J478" s="157"/>
      <c r="K478" s="157"/>
      <c r="L478" s="157"/>
      <c r="M478" s="157"/>
      <c r="N478" s="157"/>
      <c r="O478" s="157"/>
      <c r="P478" s="157"/>
      <c r="Q478" s="157"/>
      <c r="R478" s="157"/>
      <c r="S478" s="157"/>
    </row>
    <row r="479" spans="1:19">
      <c r="A479" s="157"/>
      <c r="B479" s="157"/>
      <c r="C479" s="157"/>
      <c r="D479" s="157"/>
      <c r="E479" s="157"/>
      <c r="F479" s="157"/>
      <c r="G479" s="157"/>
      <c r="H479" s="157"/>
      <c r="I479" s="157"/>
      <c r="J479" s="157"/>
      <c r="K479" s="157"/>
      <c r="L479" s="157"/>
      <c r="M479" s="157"/>
      <c r="N479" s="157"/>
      <c r="O479" s="157"/>
      <c r="P479" s="157"/>
      <c r="Q479" s="157"/>
      <c r="R479" s="157"/>
      <c r="S479" s="157"/>
    </row>
    <row r="480" spans="1:19">
      <c r="A480" s="157"/>
      <c r="B480" s="157"/>
      <c r="C480" s="157"/>
      <c r="D480" s="157"/>
      <c r="E480" s="157"/>
      <c r="F480" s="157"/>
      <c r="G480" s="157"/>
      <c r="H480" s="157"/>
      <c r="I480" s="157"/>
      <c r="J480" s="157"/>
      <c r="K480" s="157"/>
      <c r="L480" s="157"/>
      <c r="M480" s="157"/>
      <c r="N480" s="157"/>
      <c r="O480" s="157"/>
      <c r="P480" s="157"/>
      <c r="Q480" s="157"/>
      <c r="R480" s="157"/>
      <c r="S480" s="157"/>
    </row>
    <row r="481" spans="1:19">
      <c r="A481" s="157"/>
      <c r="B481" s="157"/>
      <c r="C481" s="157"/>
      <c r="D481" s="157"/>
      <c r="E481" s="157"/>
      <c r="F481" s="157"/>
      <c r="G481" s="157"/>
      <c r="H481" s="157"/>
      <c r="I481" s="157"/>
      <c r="J481" s="157"/>
      <c r="K481" s="157"/>
      <c r="L481" s="157"/>
      <c r="M481" s="157"/>
      <c r="N481" s="157"/>
      <c r="O481" s="157"/>
      <c r="P481" s="157"/>
      <c r="Q481" s="157"/>
      <c r="R481" s="157"/>
      <c r="S481" s="157"/>
    </row>
    <row r="482" spans="1:19">
      <c r="A482" s="157"/>
      <c r="B482" s="157"/>
      <c r="C482" s="157"/>
      <c r="D482" s="157"/>
      <c r="E482" s="157"/>
      <c r="F482" s="157"/>
      <c r="G482" s="157"/>
      <c r="H482" s="157"/>
      <c r="I482" s="157"/>
      <c r="J482" s="157"/>
      <c r="K482" s="157"/>
      <c r="L482" s="157"/>
      <c r="M482" s="157"/>
      <c r="N482" s="157"/>
      <c r="O482" s="157"/>
      <c r="P482" s="157"/>
      <c r="Q482" s="157"/>
      <c r="R482" s="157"/>
      <c r="S482" s="157"/>
    </row>
    <row r="483" spans="1:19">
      <c r="A483" s="157"/>
      <c r="B483" s="157"/>
      <c r="C483" s="157"/>
      <c r="D483" s="157"/>
      <c r="E483" s="157"/>
      <c r="F483" s="157"/>
      <c r="G483" s="157"/>
      <c r="H483" s="157"/>
      <c r="I483" s="157"/>
      <c r="J483" s="157"/>
      <c r="K483" s="157"/>
      <c r="L483" s="157"/>
      <c r="M483" s="157"/>
      <c r="N483" s="157"/>
      <c r="O483" s="157"/>
      <c r="P483" s="157"/>
      <c r="Q483" s="157"/>
      <c r="R483" s="157"/>
      <c r="S483" s="157"/>
    </row>
    <row r="484" spans="1:19">
      <c r="A484" s="157"/>
      <c r="B484" s="157"/>
      <c r="C484" s="157"/>
      <c r="D484" s="157"/>
      <c r="E484" s="157"/>
      <c r="F484" s="157"/>
      <c r="G484" s="157"/>
      <c r="H484" s="157"/>
      <c r="I484" s="157"/>
      <c r="J484" s="157"/>
      <c r="K484" s="157"/>
      <c r="L484" s="157"/>
      <c r="M484" s="157"/>
      <c r="N484" s="157"/>
      <c r="O484" s="157"/>
      <c r="P484" s="157"/>
      <c r="Q484" s="157"/>
      <c r="R484" s="157"/>
      <c r="S484" s="157"/>
    </row>
    <row r="485" spans="1:19">
      <c r="A485" s="157"/>
      <c r="B485" s="157"/>
      <c r="C485" s="157"/>
      <c r="D485" s="157"/>
      <c r="E485" s="157"/>
      <c r="F485" s="157"/>
      <c r="G485" s="157"/>
      <c r="H485" s="157"/>
      <c r="I485" s="157"/>
      <c r="J485" s="157"/>
      <c r="K485" s="157"/>
      <c r="L485" s="157"/>
      <c r="M485" s="157"/>
      <c r="N485" s="157"/>
      <c r="O485" s="157"/>
      <c r="P485" s="157"/>
      <c r="Q485" s="157"/>
      <c r="R485" s="157"/>
      <c r="S485" s="157"/>
    </row>
    <row r="486" spans="1:19">
      <c r="A486" s="157"/>
      <c r="B486" s="157"/>
      <c r="C486" s="157"/>
      <c r="D486" s="157"/>
      <c r="E486" s="157"/>
      <c r="F486" s="157"/>
      <c r="G486" s="157"/>
      <c r="H486" s="157"/>
      <c r="I486" s="157"/>
      <c r="J486" s="157"/>
      <c r="K486" s="157"/>
      <c r="L486" s="157"/>
      <c r="M486" s="157"/>
      <c r="N486" s="157"/>
      <c r="O486" s="157"/>
      <c r="P486" s="157"/>
      <c r="Q486" s="157"/>
      <c r="R486" s="157"/>
      <c r="S486" s="157"/>
    </row>
    <row r="487" spans="1:19">
      <c r="A487" s="157"/>
      <c r="B487" s="157"/>
      <c r="C487" s="157"/>
      <c r="D487" s="157"/>
      <c r="E487" s="157"/>
      <c r="F487" s="157"/>
      <c r="G487" s="157"/>
      <c r="H487" s="157"/>
      <c r="I487" s="157"/>
      <c r="J487" s="157"/>
      <c r="K487" s="157"/>
      <c r="L487" s="157"/>
      <c r="M487" s="157"/>
      <c r="N487" s="157"/>
      <c r="O487" s="157"/>
      <c r="P487" s="157"/>
      <c r="Q487" s="157"/>
      <c r="R487" s="157"/>
      <c r="S487" s="157"/>
    </row>
    <row r="488" spans="1:19">
      <c r="A488" s="157"/>
      <c r="B488" s="157"/>
      <c r="C488" s="157"/>
      <c r="D488" s="157"/>
      <c r="E488" s="157"/>
      <c r="F488" s="157"/>
      <c r="G488" s="157"/>
      <c r="H488" s="157"/>
      <c r="I488" s="157"/>
      <c r="J488" s="157"/>
      <c r="K488" s="157"/>
      <c r="L488" s="157"/>
      <c r="M488" s="157"/>
      <c r="N488" s="157"/>
      <c r="O488" s="157"/>
      <c r="P488" s="157"/>
      <c r="Q488" s="157"/>
      <c r="R488" s="157"/>
      <c r="S488" s="157"/>
    </row>
    <row r="489" spans="1:19">
      <c r="A489" s="157"/>
      <c r="B489" s="157"/>
      <c r="C489" s="157"/>
      <c r="D489" s="157"/>
      <c r="E489" s="157"/>
      <c r="F489" s="157"/>
      <c r="G489" s="157"/>
      <c r="H489" s="157"/>
      <c r="I489" s="157"/>
      <c r="J489" s="157"/>
      <c r="K489" s="157"/>
      <c r="L489" s="157"/>
      <c r="M489" s="157"/>
      <c r="N489" s="157"/>
      <c r="O489" s="157"/>
      <c r="P489" s="157"/>
      <c r="Q489" s="157"/>
      <c r="R489" s="157"/>
      <c r="S489" s="157"/>
    </row>
    <row r="490" spans="1:19">
      <c r="A490" s="157"/>
      <c r="B490" s="157"/>
      <c r="C490" s="157"/>
      <c r="D490" s="157"/>
      <c r="E490" s="157"/>
      <c r="F490" s="157"/>
      <c r="G490" s="157"/>
      <c r="H490" s="157"/>
      <c r="I490" s="157"/>
      <c r="J490" s="157"/>
      <c r="K490" s="157"/>
      <c r="L490" s="157"/>
      <c r="M490" s="157"/>
      <c r="N490" s="157"/>
      <c r="O490" s="157"/>
      <c r="P490" s="157"/>
      <c r="Q490" s="157"/>
      <c r="R490" s="157"/>
      <c r="S490" s="157"/>
    </row>
    <row r="491" spans="1:19">
      <c r="A491" s="157"/>
      <c r="B491" s="157"/>
      <c r="C491" s="157"/>
      <c r="D491" s="157"/>
      <c r="E491" s="157"/>
      <c r="F491" s="157"/>
      <c r="G491" s="157"/>
      <c r="H491" s="157"/>
      <c r="I491" s="157"/>
      <c r="J491" s="157"/>
      <c r="K491" s="157"/>
      <c r="L491" s="157"/>
      <c r="M491" s="157"/>
      <c r="N491" s="157"/>
      <c r="O491" s="157"/>
      <c r="P491" s="157"/>
      <c r="Q491" s="157"/>
      <c r="R491" s="157"/>
      <c r="S491" s="157"/>
    </row>
    <row r="492" spans="1:19">
      <c r="A492" s="157"/>
      <c r="B492" s="157"/>
      <c r="C492" s="157"/>
      <c r="D492" s="157"/>
      <c r="E492" s="157"/>
      <c r="F492" s="157"/>
      <c r="G492" s="157"/>
      <c r="H492" s="157"/>
      <c r="I492" s="157"/>
      <c r="J492" s="157"/>
      <c r="K492" s="157"/>
      <c r="L492" s="157"/>
      <c r="M492" s="157"/>
      <c r="N492" s="157"/>
      <c r="O492" s="157"/>
      <c r="P492" s="157"/>
      <c r="Q492" s="157"/>
      <c r="R492" s="157"/>
      <c r="S492" s="157"/>
    </row>
    <row r="493" spans="1:19">
      <c r="A493" s="157"/>
      <c r="B493" s="157"/>
      <c r="C493" s="157"/>
      <c r="D493" s="157"/>
      <c r="E493" s="157"/>
      <c r="F493" s="157"/>
      <c r="G493" s="157"/>
      <c r="H493" s="157"/>
      <c r="I493" s="157"/>
      <c r="J493" s="157"/>
      <c r="K493" s="157"/>
      <c r="L493" s="157"/>
      <c r="M493" s="157"/>
      <c r="N493" s="157"/>
      <c r="O493" s="157"/>
      <c r="P493" s="157"/>
      <c r="Q493" s="157"/>
      <c r="R493" s="157"/>
      <c r="S493" s="157"/>
    </row>
    <row r="494" spans="1:19">
      <c r="A494" s="157"/>
      <c r="B494" s="157"/>
      <c r="C494" s="157"/>
      <c r="D494" s="157"/>
      <c r="E494" s="157"/>
      <c r="F494" s="157"/>
      <c r="G494" s="157"/>
      <c r="H494" s="157"/>
      <c r="I494" s="157"/>
      <c r="J494" s="157"/>
      <c r="K494" s="157"/>
      <c r="L494" s="157"/>
      <c r="M494" s="157"/>
      <c r="N494" s="157"/>
      <c r="O494" s="157"/>
      <c r="P494" s="157"/>
      <c r="Q494" s="157"/>
      <c r="R494" s="157"/>
      <c r="S494" s="157"/>
    </row>
    <row r="495" spans="1:19">
      <c r="A495" s="157"/>
      <c r="B495" s="157"/>
      <c r="C495" s="157"/>
      <c r="D495" s="157"/>
      <c r="E495" s="157"/>
      <c r="F495" s="157"/>
      <c r="G495" s="157"/>
      <c r="H495" s="157"/>
      <c r="I495" s="157"/>
      <c r="J495" s="157"/>
      <c r="K495" s="157"/>
      <c r="L495" s="157"/>
      <c r="M495" s="157"/>
      <c r="N495" s="157"/>
      <c r="O495" s="157"/>
      <c r="P495" s="157"/>
      <c r="Q495" s="157"/>
      <c r="R495" s="157"/>
      <c r="S495" s="157"/>
    </row>
    <row r="496" spans="1:19">
      <c r="A496" s="157"/>
      <c r="B496" s="157"/>
      <c r="C496" s="157"/>
      <c r="D496" s="157"/>
      <c r="E496" s="157"/>
      <c r="F496" s="157"/>
      <c r="G496" s="157"/>
      <c r="H496" s="157"/>
      <c r="I496" s="157"/>
      <c r="J496" s="157"/>
      <c r="K496" s="157"/>
      <c r="L496" s="157"/>
      <c r="M496" s="157"/>
      <c r="N496" s="157"/>
      <c r="O496" s="157"/>
      <c r="P496" s="157"/>
      <c r="Q496" s="157"/>
      <c r="R496" s="157"/>
      <c r="S496" s="157"/>
    </row>
    <row r="497" spans="1:19">
      <c r="A497" s="157"/>
      <c r="B497" s="157"/>
      <c r="C497" s="157"/>
      <c r="D497" s="157"/>
      <c r="E497" s="157"/>
      <c r="F497" s="157"/>
      <c r="G497" s="157"/>
      <c r="H497" s="157"/>
      <c r="I497" s="157"/>
      <c r="J497" s="157"/>
      <c r="K497" s="157"/>
      <c r="L497" s="157"/>
      <c r="M497" s="157"/>
      <c r="N497" s="157"/>
      <c r="O497" s="157"/>
      <c r="P497" s="157"/>
      <c r="Q497" s="157"/>
      <c r="R497" s="157"/>
      <c r="S497" s="157"/>
    </row>
    <row r="498" spans="1:19">
      <c r="A498" s="157"/>
      <c r="B498" s="157"/>
      <c r="C498" s="157"/>
      <c r="D498" s="157"/>
      <c r="E498" s="157"/>
      <c r="F498" s="157"/>
      <c r="G498" s="157"/>
      <c r="H498" s="157"/>
      <c r="I498" s="157"/>
      <c r="J498" s="157"/>
      <c r="K498" s="157"/>
      <c r="L498" s="157"/>
      <c r="M498" s="157"/>
      <c r="N498" s="157"/>
      <c r="O498" s="157"/>
      <c r="P498" s="157"/>
      <c r="Q498" s="157"/>
      <c r="R498" s="157"/>
      <c r="S498" s="157"/>
    </row>
    <row r="499" spans="1:19">
      <c r="A499" s="157"/>
      <c r="B499" s="157"/>
      <c r="C499" s="157"/>
      <c r="D499" s="157"/>
      <c r="E499" s="157"/>
      <c r="F499" s="157"/>
      <c r="G499" s="157"/>
      <c r="H499" s="157"/>
      <c r="I499" s="157"/>
      <c r="J499" s="157"/>
      <c r="K499" s="157"/>
      <c r="L499" s="157"/>
      <c r="M499" s="157"/>
      <c r="N499" s="157"/>
      <c r="O499" s="157"/>
      <c r="P499" s="157"/>
      <c r="Q499" s="157"/>
      <c r="R499" s="157"/>
      <c r="S499" s="157"/>
    </row>
    <row r="500" spans="1:19">
      <c r="A500" s="157"/>
      <c r="B500" s="157"/>
      <c r="C500" s="157"/>
      <c r="D500" s="157"/>
      <c r="E500" s="157"/>
      <c r="F500" s="157"/>
      <c r="G500" s="157"/>
      <c r="H500" s="157"/>
      <c r="I500" s="157"/>
      <c r="J500" s="157"/>
      <c r="K500" s="157"/>
      <c r="L500" s="157"/>
      <c r="M500" s="157"/>
      <c r="N500" s="157"/>
      <c r="O500" s="157"/>
      <c r="P500" s="157"/>
      <c r="Q500" s="157"/>
      <c r="R500" s="157"/>
      <c r="S500" s="157"/>
    </row>
    <row r="501" spans="1:19">
      <c r="A501" s="157"/>
      <c r="B501" s="157"/>
      <c r="C501" s="157"/>
      <c r="D501" s="157"/>
      <c r="E501" s="157"/>
      <c r="F501" s="157"/>
      <c r="G501" s="157"/>
      <c r="H501" s="157"/>
      <c r="I501" s="157"/>
      <c r="J501" s="157"/>
      <c r="K501" s="157"/>
      <c r="L501" s="157"/>
      <c r="M501" s="157"/>
      <c r="N501" s="157"/>
      <c r="O501" s="157"/>
      <c r="P501" s="157"/>
      <c r="Q501" s="157"/>
      <c r="R501" s="157"/>
      <c r="S501" s="157"/>
    </row>
    <row r="502" spans="1:19">
      <c r="A502" s="157"/>
      <c r="B502" s="157"/>
      <c r="C502" s="157"/>
      <c r="D502" s="157"/>
      <c r="E502" s="157"/>
      <c r="F502" s="157"/>
      <c r="G502" s="157"/>
      <c r="H502" s="157"/>
      <c r="I502" s="157"/>
      <c r="J502" s="157"/>
      <c r="K502" s="157"/>
      <c r="L502" s="157"/>
      <c r="M502" s="157"/>
      <c r="N502" s="157"/>
      <c r="O502" s="157"/>
      <c r="P502" s="157"/>
      <c r="Q502" s="157"/>
      <c r="R502" s="157"/>
      <c r="S502" s="157"/>
    </row>
    <row r="503" spans="1:19">
      <c r="A503" s="157"/>
      <c r="B503" s="157"/>
      <c r="C503" s="157"/>
      <c r="D503" s="157"/>
      <c r="E503" s="157"/>
      <c r="F503" s="157"/>
      <c r="G503" s="157"/>
      <c r="H503" s="157"/>
      <c r="I503" s="157"/>
      <c r="J503" s="157"/>
      <c r="K503" s="157"/>
      <c r="L503" s="157"/>
      <c r="M503" s="157"/>
      <c r="N503" s="157"/>
      <c r="O503" s="157"/>
      <c r="P503" s="157"/>
      <c r="Q503" s="157"/>
      <c r="R503" s="157"/>
      <c r="S503" s="157"/>
    </row>
    <row r="504" spans="1:19">
      <c r="A504" s="157"/>
      <c r="B504" s="157"/>
      <c r="C504" s="157"/>
      <c r="D504" s="157"/>
      <c r="E504" s="157"/>
      <c r="F504" s="157"/>
      <c r="G504" s="157"/>
      <c r="H504" s="157"/>
      <c r="I504" s="157"/>
      <c r="J504" s="157"/>
      <c r="K504" s="157"/>
      <c r="L504" s="157"/>
      <c r="M504" s="157"/>
      <c r="N504" s="157"/>
      <c r="O504" s="157"/>
      <c r="P504" s="157"/>
      <c r="Q504" s="157"/>
      <c r="R504" s="157"/>
      <c r="S504" s="157"/>
    </row>
    <row r="505" spans="1:19">
      <c r="A505" s="157"/>
      <c r="B505" s="157"/>
      <c r="C505" s="157"/>
      <c r="D505" s="157"/>
      <c r="E505" s="157"/>
      <c r="F505" s="157"/>
      <c r="G505" s="157"/>
      <c r="H505" s="157"/>
      <c r="I505" s="157"/>
      <c r="J505" s="157"/>
      <c r="K505" s="157"/>
      <c r="L505" s="157"/>
      <c r="M505" s="157"/>
      <c r="N505" s="157"/>
      <c r="O505" s="157"/>
      <c r="P505" s="157"/>
      <c r="Q505" s="157"/>
      <c r="R505" s="157"/>
      <c r="S505" s="157"/>
    </row>
    <row r="506" spans="1:19">
      <c r="A506" s="157"/>
      <c r="B506" s="157"/>
      <c r="C506" s="157"/>
      <c r="D506" s="157"/>
      <c r="E506" s="157"/>
      <c r="F506" s="157"/>
      <c r="G506" s="157"/>
      <c r="H506" s="157"/>
      <c r="I506" s="157"/>
      <c r="J506" s="157"/>
      <c r="K506" s="157"/>
      <c r="L506" s="157"/>
      <c r="M506" s="157"/>
      <c r="N506" s="157"/>
      <c r="O506" s="157"/>
      <c r="P506" s="157"/>
      <c r="Q506" s="157"/>
      <c r="R506" s="157"/>
      <c r="S506" s="157"/>
    </row>
    <row r="507" spans="1:19">
      <c r="A507" s="157"/>
      <c r="B507" s="157"/>
      <c r="C507" s="157"/>
      <c r="D507" s="157"/>
      <c r="E507" s="157"/>
      <c r="F507" s="157"/>
      <c r="G507" s="157"/>
      <c r="H507" s="157"/>
      <c r="I507" s="157"/>
      <c r="J507" s="157"/>
      <c r="K507" s="157"/>
      <c r="L507" s="157"/>
      <c r="M507" s="157"/>
      <c r="N507" s="157"/>
      <c r="O507" s="157"/>
      <c r="P507" s="157"/>
      <c r="Q507" s="157"/>
      <c r="R507" s="157"/>
      <c r="S507" s="157"/>
    </row>
    <row r="508" spans="1:19">
      <c r="A508" s="157"/>
      <c r="B508" s="157"/>
      <c r="C508" s="157"/>
      <c r="D508" s="157"/>
      <c r="E508" s="157"/>
      <c r="F508" s="157"/>
      <c r="G508" s="157"/>
      <c r="H508" s="157"/>
      <c r="I508" s="157"/>
      <c r="J508" s="157"/>
      <c r="K508" s="157"/>
      <c r="L508" s="157"/>
      <c r="M508" s="157"/>
      <c r="N508" s="157"/>
      <c r="O508" s="157"/>
      <c r="P508" s="157"/>
      <c r="Q508" s="157"/>
      <c r="R508" s="157"/>
      <c r="S508" s="157"/>
    </row>
    <row r="509" spans="1:19">
      <c r="A509" s="157"/>
      <c r="B509" s="157"/>
      <c r="C509" s="157"/>
      <c r="D509" s="157"/>
      <c r="E509" s="157"/>
      <c r="F509" s="157"/>
      <c r="G509" s="157"/>
      <c r="H509" s="157"/>
      <c r="I509" s="157"/>
      <c r="J509" s="157"/>
      <c r="K509" s="157"/>
      <c r="L509" s="157"/>
      <c r="M509" s="157"/>
      <c r="N509" s="157"/>
      <c r="O509" s="157"/>
      <c r="P509" s="157"/>
      <c r="Q509" s="157"/>
      <c r="R509" s="157"/>
      <c r="S509" s="157"/>
    </row>
    <row r="510" spans="1:19">
      <c r="A510" s="157"/>
      <c r="B510" s="157"/>
      <c r="C510" s="157"/>
      <c r="D510" s="157"/>
      <c r="E510" s="157"/>
      <c r="F510" s="157"/>
      <c r="G510" s="157"/>
      <c r="H510" s="157"/>
      <c r="I510" s="157"/>
      <c r="J510" s="157"/>
      <c r="K510" s="157"/>
      <c r="L510" s="157"/>
      <c r="M510" s="157"/>
      <c r="N510" s="157"/>
      <c r="O510" s="157"/>
      <c r="P510" s="157"/>
      <c r="Q510" s="157"/>
      <c r="R510" s="157"/>
      <c r="S510" s="157"/>
    </row>
    <row r="511" spans="1:19">
      <c r="A511" s="157"/>
      <c r="B511" s="157"/>
      <c r="C511" s="157"/>
      <c r="D511" s="157"/>
      <c r="E511" s="157"/>
      <c r="F511" s="157"/>
      <c r="G511" s="157"/>
      <c r="H511" s="157"/>
      <c r="I511" s="157"/>
      <c r="J511" s="157"/>
      <c r="K511" s="157"/>
      <c r="L511" s="157"/>
      <c r="M511" s="157"/>
      <c r="N511" s="157"/>
      <c r="O511" s="157"/>
      <c r="P511" s="157"/>
      <c r="Q511" s="157"/>
      <c r="R511" s="157"/>
      <c r="S511" s="157"/>
    </row>
    <row r="512" spans="1:19">
      <c r="A512" s="157"/>
      <c r="B512" s="157"/>
      <c r="C512" s="157"/>
      <c r="D512" s="157"/>
      <c r="E512" s="157"/>
      <c r="F512" s="157"/>
      <c r="G512" s="157"/>
      <c r="H512" s="157"/>
      <c r="I512" s="157"/>
      <c r="J512" s="157"/>
      <c r="K512" s="157"/>
      <c r="L512" s="157"/>
      <c r="M512" s="157"/>
      <c r="N512" s="157"/>
      <c r="O512" s="157"/>
      <c r="P512" s="157"/>
      <c r="Q512" s="157"/>
      <c r="R512" s="157"/>
      <c r="S512" s="157"/>
    </row>
    <row r="513" spans="1:19">
      <c r="A513" s="157"/>
      <c r="B513" s="157"/>
      <c r="C513" s="157"/>
      <c r="D513" s="157"/>
      <c r="E513" s="157"/>
      <c r="F513" s="157"/>
      <c r="G513" s="157"/>
      <c r="H513" s="157"/>
      <c r="I513" s="157"/>
      <c r="J513" s="157"/>
      <c r="K513" s="157"/>
      <c r="L513" s="157"/>
      <c r="M513" s="157"/>
      <c r="N513" s="157"/>
      <c r="O513" s="157"/>
      <c r="P513" s="157"/>
      <c r="Q513" s="157"/>
      <c r="R513" s="157"/>
      <c r="S513" s="157"/>
    </row>
    <row r="514" spans="1:19">
      <c r="A514" s="157"/>
      <c r="B514" s="157"/>
      <c r="C514" s="157"/>
      <c r="D514" s="157"/>
      <c r="E514" s="157"/>
      <c r="F514" s="157"/>
      <c r="G514" s="157"/>
      <c r="H514" s="157"/>
      <c r="I514" s="157"/>
      <c r="J514" s="157"/>
      <c r="K514" s="157"/>
      <c r="L514" s="157"/>
      <c r="M514" s="157"/>
      <c r="N514" s="157"/>
      <c r="O514" s="157"/>
      <c r="P514" s="157"/>
      <c r="Q514" s="157"/>
      <c r="R514" s="157"/>
      <c r="S514" s="157"/>
    </row>
    <row r="515" spans="1:19">
      <c r="A515" s="157"/>
      <c r="B515" s="157"/>
      <c r="C515" s="157"/>
      <c r="D515" s="157"/>
      <c r="E515" s="157"/>
      <c r="F515" s="157"/>
      <c r="G515" s="157"/>
      <c r="H515" s="157"/>
      <c r="I515" s="157"/>
      <c r="J515" s="157"/>
      <c r="K515" s="157"/>
      <c r="L515" s="157"/>
      <c r="M515" s="157"/>
      <c r="N515" s="157"/>
      <c r="O515" s="157"/>
      <c r="P515" s="157"/>
      <c r="Q515" s="157"/>
      <c r="R515" s="157"/>
      <c r="S515" s="157"/>
    </row>
    <row r="516" spans="1:19">
      <c r="A516" s="157"/>
      <c r="B516" s="157"/>
      <c r="C516" s="157"/>
      <c r="D516" s="157"/>
      <c r="E516" s="157"/>
      <c r="F516" s="157"/>
      <c r="G516" s="157"/>
      <c r="H516" s="157"/>
      <c r="I516" s="157"/>
      <c r="J516" s="157"/>
      <c r="K516" s="157"/>
      <c r="L516" s="157"/>
      <c r="M516" s="157"/>
      <c r="N516" s="157"/>
      <c r="O516" s="157"/>
      <c r="P516" s="157"/>
      <c r="Q516" s="157"/>
      <c r="R516" s="157"/>
      <c r="S516" s="157"/>
    </row>
    <row r="517" spans="1:19">
      <c r="A517" s="157"/>
      <c r="B517" s="157"/>
      <c r="C517" s="157"/>
      <c r="D517" s="157"/>
      <c r="E517" s="157"/>
      <c r="F517" s="157"/>
      <c r="G517" s="157"/>
      <c r="H517" s="157"/>
      <c r="I517" s="157"/>
      <c r="J517" s="157"/>
      <c r="K517" s="157"/>
      <c r="L517" s="157"/>
      <c r="M517" s="157"/>
      <c r="N517" s="157"/>
      <c r="O517" s="157"/>
      <c r="P517" s="157"/>
      <c r="Q517" s="157"/>
      <c r="R517" s="157"/>
      <c r="S517" s="157"/>
    </row>
    <row r="518" spans="1:19">
      <c r="A518" s="157"/>
      <c r="B518" s="157"/>
      <c r="C518" s="157"/>
      <c r="D518" s="157"/>
      <c r="E518" s="157"/>
      <c r="F518" s="157"/>
      <c r="G518" s="157"/>
      <c r="H518" s="157"/>
      <c r="I518" s="157"/>
      <c r="J518" s="157"/>
      <c r="K518" s="157"/>
      <c r="L518" s="157"/>
      <c r="M518" s="157"/>
      <c r="N518" s="157"/>
      <c r="O518" s="157"/>
      <c r="P518" s="157"/>
      <c r="Q518" s="157"/>
      <c r="R518" s="157"/>
      <c r="S518" s="157"/>
    </row>
    <row r="519" spans="1:19">
      <c r="A519" s="157"/>
      <c r="B519" s="157"/>
      <c r="C519" s="157"/>
      <c r="D519" s="157"/>
      <c r="E519" s="157"/>
      <c r="F519" s="157"/>
      <c r="G519" s="157"/>
      <c r="H519" s="157"/>
      <c r="I519" s="157"/>
      <c r="J519" s="157"/>
      <c r="K519" s="157"/>
      <c r="L519" s="157"/>
      <c r="M519" s="157"/>
      <c r="N519" s="157"/>
      <c r="O519" s="157"/>
      <c r="P519" s="157"/>
      <c r="Q519" s="157"/>
      <c r="R519" s="157"/>
      <c r="S519" s="157"/>
    </row>
    <row r="520" spans="1:19">
      <c r="A520" s="157"/>
      <c r="B520" s="157"/>
      <c r="C520" s="157"/>
      <c r="D520" s="157"/>
      <c r="E520" s="157"/>
      <c r="F520" s="157"/>
      <c r="G520" s="157"/>
      <c r="H520" s="157"/>
      <c r="I520" s="157"/>
      <c r="J520" s="157"/>
      <c r="K520" s="157"/>
      <c r="L520" s="157"/>
      <c r="M520" s="157"/>
      <c r="N520" s="157"/>
      <c r="O520" s="157"/>
      <c r="P520" s="157"/>
      <c r="Q520" s="157"/>
      <c r="R520" s="157"/>
      <c r="S520" s="157"/>
    </row>
    <row r="521" spans="1:19">
      <c r="A521" s="157"/>
      <c r="B521" s="157"/>
      <c r="C521" s="157"/>
      <c r="D521" s="157"/>
      <c r="E521" s="157"/>
      <c r="F521" s="157"/>
      <c r="G521" s="157"/>
      <c r="H521" s="157"/>
      <c r="I521" s="157"/>
      <c r="J521" s="157"/>
      <c r="K521" s="157"/>
      <c r="L521" s="157"/>
      <c r="M521" s="157"/>
      <c r="N521" s="157"/>
      <c r="O521" s="157"/>
      <c r="P521" s="157"/>
      <c r="Q521" s="157"/>
      <c r="R521" s="157"/>
      <c r="S521" s="157"/>
    </row>
    <row r="522" spans="1:19">
      <c r="A522" s="157"/>
      <c r="B522" s="157"/>
      <c r="C522" s="157"/>
      <c r="D522" s="157"/>
      <c r="E522" s="157"/>
      <c r="F522" s="157"/>
      <c r="G522" s="157"/>
      <c r="H522" s="157"/>
      <c r="I522" s="157"/>
      <c r="J522" s="157"/>
      <c r="K522" s="157"/>
      <c r="L522" s="157"/>
      <c r="M522" s="157"/>
      <c r="N522" s="157"/>
      <c r="O522" s="157"/>
      <c r="P522" s="157"/>
      <c r="Q522" s="157"/>
      <c r="R522" s="157"/>
      <c r="S522" s="157"/>
    </row>
    <row r="523" spans="1:19">
      <c r="A523" s="157"/>
      <c r="B523" s="157"/>
      <c r="C523" s="157"/>
      <c r="D523" s="157"/>
      <c r="E523" s="157"/>
      <c r="F523" s="157"/>
      <c r="G523" s="157"/>
      <c r="H523" s="157"/>
      <c r="I523" s="157"/>
      <c r="J523" s="157"/>
      <c r="K523" s="157"/>
      <c r="L523" s="157"/>
      <c r="M523" s="157"/>
      <c r="N523" s="157"/>
      <c r="O523" s="157"/>
      <c r="P523" s="157"/>
      <c r="Q523" s="157"/>
      <c r="R523" s="157"/>
      <c r="S523" s="157"/>
    </row>
    <row r="524" spans="1:19">
      <c r="A524" s="157"/>
      <c r="B524" s="157"/>
      <c r="C524" s="157"/>
      <c r="D524" s="157"/>
      <c r="E524" s="157"/>
      <c r="F524" s="157"/>
      <c r="G524" s="157"/>
      <c r="H524" s="157"/>
      <c r="I524" s="157"/>
      <c r="J524" s="157"/>
      <c r="K524" s="157"/>
      <c r="L524" s="157"/>
      <c r="M524" s="157"/>
      <c r="N524" s="157"/>
      <c r="O524" s="157"/>
      <c r="P524" s="157"/>
      <c r="Q524" s="157"/>
      <c r="R524" s="157"/>
      <c r="S524" s="157"/>
    </row>
    <row r="525" spans="1:19">
      <c r="A525" s="157"/>
      <c r="B525" s="157"/>
      <c r="C525" s="157"/>
      <c r="D525" s="157"/>
      <c r="E525" s="157"/>
      <c r="F525" s="157"/>
      <c r="G525" s="157"/>
      <c r="H525" s="157"/>
      <c r="I525" s="157"/>
      <c r="J525" s="157"/>
      <c r="K525" s="157"/>
      <c r="L525" s="157"/>
      <c r="M525" s="157"/>
      <c r="N525" s="157"/>
      <c r="O525" s="157"/>
      <c r="P525" s="157"/>
      <c r="Q525" s="157"/>
      <c r="R525" s="157"/>
      <c r="S525" s="157"/>
    </row>
    <row r="526" spans="1:19">
      <c r="A526" s="157"/>
      <c r="B526" s="157"/>
      <c r="C526" s="157"/>
      <c r="D526" s="157"/>
      <c r="E526" s="157"/>
      <c r="F526" s="157"/>
      <c r="G526" s="157"/>
      <c r="H526" s="157"/>
      <c r="I526" s="157"/>
      <c r="J526" s="157"/>
      <c r="K526" s="157"/>
      <c r="L526" s="157"/>
      <c r="M526" s="157"/>
      <c r="N526" s="157"/>
      <c r="O526" s="157"/>
      <c r="P526" s="157"/>
      <c r="Q526" s="157"/>
      <c r="R526" s="157"/>
      <c r="S526" s="157"/>
    </row>
    <row r="527" spans="1:19">
      <c r="A527" s="157"/>
      <c r="B527" s="157"/>
      <c r="C527" s="157"/>
      <c r="D527" s="157"/>
      <c r="E527" s="157"/>
      <c r="F527" s="157"/>
      <c r="G527" s="157"/>
      <c r="H527" s="157"/>
      <c r="I527" s="157"/>
      <c r="J527" s="157"/>
      <c r="K527" s="157"/>
      <c r="L527" s="157"/>
      <c r="M527" s="157"/>
      <c r="N527" s="157"/>
      <c r="O527" s="157"/>
      <c r="P527" s="157"/>
      <c r="Q527" s="157"/>
      <c r="R527" s="157"/>
      <c r="S527" s="157"/>
    </row>
    <row r="528" spans="1:19">
      <c r="A528" s="157"/>
      <c r="B528" s="157"/>
      <c r="C528" s="157"/>
      <c r="D528" s="157"/>
      <c r="E528" s="157"/>
      <c r="F528" s="157"/>
      <c r="G528" s="157"/>
      <c r="H528" s="157"/>
      <c r="I528" s="157"/>
      <c r="J528" s="157"/>
      <c r="K528" s="157"/>
      <c r="L528" s="157"/>
      <c r="M528" s="157"/>
      <c r="N528" s="157"/>
      <c r="O528" s="157"/>
      <c r="P528" s="157"/>
      <c r="Q528" s="157"/>
      <c r="R528" s="157"/>
      <c r="S528" s="157"/>
    </row>
    <row r="529" spans="1:19">
      <c r="A529" s="157"/>
      <c r="B529" s="157"/>
      <c r="C529" s="157"/>
      <c r="D529" s="157"/>
      <c r="E529" s="157"/>
      <c r="F529" s="157"/>
      <c r="G529" s="157"/>
      <c r="H529" s="157"/>
      <c r="I529" s="157"/>
      <c r="J529" s="157"/>
      <c r="K529" s="157"/>
      <c r="L529" s="157"/>
      <c r="M529" s="157"/>
      <c r="N529" s="157"/>
      <c r="O529" s="157"/>
      <c r="P529" s="157"/>
      <c r="Q529" s="157"/>
      <c r="R529" s="157"/>
      <c r="S529" s="157"/>
    </row>
    <row r="530" spans="1:19">
      <c r="A530" s="157"/>
      <c r="B530" s="157"/>
      <c r="C530" s="157"/>
      <c r="D530" s="157"/>
      <c r="E530" s="157"/>
      <c r="F530" s="157"/>
      <c r="G530" s="157"/>
      <c r="H530" s="157"/>
      <c r="I530" s="157"/>
      <c r="J530" s="157"/>
      <c r="K530" s="157"/>
      <c r="L530" s="157"/>
      <c r="M530" s="157"/>
      <c r="N530" s="157"/>
      <c r="O530" s="157"/>
      <c r="P530" s="157"/>
      <c r="Q530" s="157"/>
      <c r="R530" s="157"/>
      <c r="S530" s="157"/>
    </row>
    <row r="531" spans="1:19">
      <c r="A531" s="157"/>
      <c r="B531" s="157"/>
      <c r="C531" s="157"/>
      <c r="D531" s="157"/>
      <c r="E531" s="157"/>
      <c r="F531" s="157"/>
      <c r="G531" s="157"/>
      <c r="H531" s="157"/>
      <c r="I531" s="157"/>
      <c r="J531" s="157"/>
      <c r="K531" s="157"/>
      <c r="L531" s="157"/>
      <c r="M531" s="157"/>
      <c r="N531" s="157"/>
      <c r="O531" s="157"/>
      <c r="P531" s="157"/>
      <c r="Q531" s="157"/>
      <c r="R531" s="157"/>
      <c r="S531" s="157"/>
    </row>
    <row r="532" spans="1:19">
      <c r="A532" s="157"/>
      <c r="B532" s="157"/>
      <c r="C532" s="157"/>
      <c r="D532" s="157"/>
      <c r="E532" s="157"/>
      <c r="F532" s="157"/>
      <c r="G532" s="157"/>
      <c r="H532" s="157"/>
      <c r="I532" s="157"/>
      <c r="J532" s="157"/>
      <c r="K532" s="157"/>
      <c r="L532" s="157"/>
      <c r="M532" s="157"/>
      <c r="N532" s="157"/>
      <c r="O532" s="157"/>
      <c r="P532" s="157"/>
      <c r="Q532" s="157"/>
      <c r="R532" s="157"/>
      <c r="S532" s="157"/>
    </row>
    <row r="533" spans="1:19">
      <c r="A533" s="157"/>
      <c r="B533" s="157"/>
      <c r="C533" s="157"/>
      <c r="D533" s="157"/>
      <c r="E533" s="157"/>
      <c r="F533" s="157"/>
      <c r="G533" s="157"/>
      <c r="H533" s="157"/>
      <c r="I533" s="157"/>
      <c r="J533" s="157"/>
      <c r="K533" s="157"/>
      <c r="L533" s="157"/>
      <c r="M533" s="157"/>
      <c r="N533" s="157"/>
      <c r="O533" s="157"/>
      <c r="P533" s="157"/>
      <c r="Q533" s="157"/>
      <c r="R533" s="157"/>
      <c r="S533" s="157"/>
    </row>
    <row r="534" spans="1:19">
      <c r="A534" s="157"/>
      <c r="B534" s="157"/>
      <c r="C534" s="157"/>
      <c r="D534" s="157"/>
      <c r="E534" s="157"/>
      <c r="F534" s="157"/>
      <c r="G534" s="157"/>
      <c r="H534" s="157"/>
      <c r="I534" s="157"/>
      <c r="J534" s="157"/>
      <c r="K534" s="157"/>
      <c r="L534" s="157"/>
      <c r="M534" s="157"/>
      <c r="N534" s="157"/>
      <c r="O534" s="157"/>
      <c r="P534" s="157"/>
      <c r="Q534" s="157"/>
      <c r="R534" s="157"/>
      <c r="S534" s="157"/>
    </row>
    <row r="535" spans="1:19">
      <c r="A535" s="157"/>
      <c r="B535" s="157"/>
      <c r="C535" s="157"/>
      <c r="D535" s="157"/>
      <c r="E535" s="157"/>
      <c r="F535" s="157"/>
      <c r="G535" s="157"/>
      <c r="H535" s="157"/>
      <c r="I535" s="157"/>
      <c r="J535" s="157"/>
      <c r="K535" s="157"/>
      <c r="L535" s="157"/>
      <c r="M535" s="157"/>
      <c r="N535" s="157"/>
      <c r="O535" s="157"/>
      <c r="P535" s="157"/>
      <c r="Q535" s="157"/>
      <c r="R535" s="157"/>
      <c r="S535" s="157"/>
    </row>
    <row r="536" spans="1:19">
      <c r="A536" s="157"/>
      <c r="B536" s="157"/>
      <c r="C536" s="157"/>
      <c r="D536" s="157"/>
      <c r="E536" s="157"/>
      <c r="F536" s="157"/>
      <c r="G536" s="157"/>
      <c r="H536" s="157"/>
      <c r="I536" s="157"/>
      <c r="J536" s="157"/>
      <c r="K536" s="157"/>
      <c r="L536" s="157"/>
      <c r="M536" s="157"/>
      <c r="N536" s="157"/>
      <c r="O536" s="157"/>
      <c r="P536" s="157"/>
      <c r="Q536" s="157"/>
      <c r="R536" s="157"/>
      <c r="S536" s="157"/>
    </row>
    <row r="537" spans="1:19">
      <c r="A537" s="157"/>
      <c r="B537" s="157"/>
      <c r="C537" s="157"/>
      <c r="D537" s="157"/>
      <c r="E537" s="157"/>
      <c r="F537" s="157"/>
      <c r="G537" s="157"/>
      <c r="H537" s="157"/>
      <c r="I537" s="157"/>
      <c r="J537" s="157"/>
      <c r="K537" s="157"/>
      <c r="L537" s="157"/>
      <c r="M537" s="157"/>
      <c r="N537" s="157"/>
      <c r="O537" s="157"/>
      <c r="P537" s="157"/>
      <c r="Q537" s="157"/>
      <c r="R537" s="157"/>
      <c r="S537" s="157"/>
    </row>
    <row r="538" spans="1:19">
      <c r="A538" s="157"/>
      <c r="B538" s="157"/>
      <c r="C538" s="157"/>
      <c r="D538" s="157"/>
      <c r="E538" s="157"/>
      <c r="F538" s="157"/>
      <c r="G538" s="157"/>
      <c r="H538" s="157"/>
      <c r="I538" s="157"/>
      <c r="J538" s="157"/>
      <c r="K538" s="157"/>
      <c r="L538" s="157"/>
      <c r="M538" s="157"/>
      <c r="N538" s="157"/>
      <c r="O538" s="157"/>
      <c r="P538" s="157"/>
      <c r="Q538" s="157"/>
      <c r="R538" s="157"/>
      <c r="S538" s="157"/>
    </row>
    <row r="539" spans="1:19">
      <c r="A539" s="157"/>
      <c r="B539" s="157"/>
      <c r="C539" s="157"/>
      <c r="D539" s="157"/>
      <c r="E539" s="157"/>
      <c r="F539" s="157"/>
      <c r="G539" s="157"/>
      <c r="H539" s="157"/>
      <c r="I539" s="157"/>
      <c r="J539" s="157"/>
      <c r="K539" s="157"/>
      <c r="L539" s="157"/>
      <c r="M539" s="157"/>
      <c r="N539" s="157"/>
      <c r="O539" s="157"/>
      <c r="P539" s="157"/>
      <c r="Q539" s="157"/>
      <c r="R539" s="157"/>
      <c r="S539" s="157"/>
    </row>
    <row r="540" spans="1:19">
      <c r="A540" s="157"/>
      <c r="B540" s="157"/>
      <c r="C540" s="157"/>
      <c r="D540" s="157"/>
      <c r="E540" s="157"/>
      <c r="F540" s="157"/>
      <c r="G540" s="157"/>
      <c r="H540" s="157"/>
      <c r="I540" s="157"/>
      <c r="J540" s="157"/>
      <c r="K540" s="157"/>
      <c r="L540" s="157"/>
      <c r="M540" s="157"/>
      <c r="N540" s="157"/>
      <c r="O540" s="157"/>
      <c r="P540" s="157"/>
      <c r="Q540" s="157"/>
      <c r="R540" s="157"/>
      <c r="S540" s="157"/>
    </row>
    <row r="541" spans="1:19">
      <c r="A541" s="157"/>
      <c r="B541" s="157"/>
      <c r="C541" s="157"/>
      <c r="D541" s="157"/>
      <c r="E541" s="157"/>
      <c r="F541" s="157"/>
      <c r="G541" s="157"/>
      <c r="H541" s="157"/>
      <c r="I541" s="157"/>
      <c r="J541" s="157"/>
      <c r="K541" s="157"/>
      <c r="L541" s="157"/>
      <c r="M541" s="157"/>
      <c r="N541" s="157"/>
      <c r="O541" s="157"/>
      <c r="P541" s="157"/>
      <c r="Q541" s="157"/>
      <c r="R541" s="157"/>
      <c r="S541" s="157"/>
    </row>
    <row r="542" spans="1:19">
      <c r="A542" s="157"/>
      <c r="B542" s="157"/>
      <c r="C542" s="157"/>
      <c r="D542" s="157"/>
      <c r="E542" s="157"/>
      <c r="F542" s="157"/>
      <c r="G542" s="157"/>
      <c r="H542" s="157"/>
      <c r="I542" s="157"/>
      <c r="J542" s="157"/>
      <c r="K542" s="157"/>
      <c r="L542" s="157"/>
      <c r="M542" s="157"/>
      <c r="N542" s="157"/>
      <c r="O542" s="157"/>
      <c r="P542" s="157"/>
      <c r="Q542" s="157"/>
      <c r="R542" s="157"/>
      <c r="S542" s="157"/>
    </row>
    <row r="543" spans="1:19">
      <c r="A543" s="157"/>
      <c r="B543" s="157"/>
      <c r="C543" s="157"/>
      <c r="D543" s="157"/>
      <c r="E543" s="157"/>
      <c r="F543" s="157"/>
      <c r="G543" s="157"/>
      <c r="H543" s="157"/>
      <c r="I543" s="157"/>
      <c r="J543" s="157"/>
      <c r="K543" s="157"/>
      <c r="L543" s="157"/>
      <c r="M543" s="157"/>
      <c r="N543" s="157"/>
      <c r="O543" s="157"/>
      <c r="P543" s="157"/>
      <c r="Q543" s="157"/>
      <c r="R543" s="157"/>
      <c r="S543" s="157"/>
    </row>
    <row r="544" spans="1:19">
      <c r="A544" s="157"/>
      <c r="B544" s="157"/>
      <c r="C544" s="157"/>
      <c r="D544" s="157"/>
      <c r="E544" s="157"/>
      <c r="F544" s="157"/>
      <c r="G544" s="157"/>
      <c r="H544" s="157"/>
      <c r="I544" s="157"/>
      <c r="J544" s="157"/>
      <c r="K544" s="157"/>
      <c r="L544" s="157"/>
      <c r="M544" s="157"/>
      <c r="N544" s="157"/>
      <c r="O544" s="157"/>
      <c r="P544" s="157"/>
      <c r="Q544" s="157"/>
      <c r="R544" s="157"/>
      <c r="S544" s="157"/>
    </row>
    <row r="545" spans="1:19">
      <c r="A545" s="157"/>
      <c r="B545" s="157"/>
      <c r="C545" s="157"/>
      <c r="D545" s="157"/>
      <c r="E545" s="157"/>
      <c r="F545" s="157"/>
      <c r="G545" s="157"/>
      <c r="H545" s="157"/>
      <c r="I545" s="157"/>
      <c r="J545" s="157"/>
      <c r="K545" s="157"/>
      <c r="L545" s="157"/>
      <c r="M545" s="157"/>
      <c r="N545" s="157"/>
      <c r="O545" s="157"/>
      <c r="P545" s="157"/>
      <c r="Q545" s="157"/>
      <c r="R545" s="157"/>
      <c r="S545" s="157"/>
    </row>
    <row r="546" spans="1:19">
      <c r="A546" s="157"/>
      <c r="B546" s="157"/>
      <c r="C546" s="157"/>
      <c r="D546" s="157"/>
      <c r="E546" s="157"/>
      <c r="F546" s="157"/>
      <c r="G546" s="157"/>
      <c r="H546" s="157"/>
      <c r="I546" s="157"/>
      <c r="J546" s="157"/>
      <c r="K546" s="157"/>
      <c r="L546" s="157"/>
      <c r="M546" s="157"/>
      <c r="N546" s="157"/>
      <c r="O546" s="157"/>
      <c r="P546" s="157"/>
      <c r="Q546" s="157"/>
      <c r="R546" s="157"/>
      <c r="S546" s="157"/>
    </row>
    <row r="547" spans="1:19">
      <c r="A547" s="157"/>
      <c r="B547" s="157"/>
      <c r="C547" s="157"/>
      <c r="D547" s="157"/>
      <c r="E547" s="157"/>
      <c r="F547" s="157"/>
      <c r="G547" s="157"/>
      <c r="H547" s="157"/>
      <c r="I547" s="157"/>
      <c r="J547" s="157"/>
      <c r="K547" s="157"/>
      <c r="L547" s="157"/>
      <c r="M547" s="157"/>
      <c r="N547" s="157"/>
      <c r="O547" s="157"/>
      <c r="P547" s="157"/>
      <c r="Q547" s="157"/>
      <c r="R547" s="157"/>
      <c r="S547" s="157"/>
    </row>
    <row r="548" spans="1:19">
      <c r="A548" s="157"/>
      <c r="B548" s="157"/>
      <c r="C548" s="157"/>
      <c r="D548" s="157"/>
      <c r="E548" s="157"/>
      <c r="F548" s="157"/>
      <c r="G548" s="157"/>
      <c r="H548" s="157"/>
      <c r="I548" s="157"/>
      <c r="J548" s="157"/>
      <c r="K548" s="157"/>
      <c r="L548" s="157"/>
      <c r="M548" s="157"/>
      <c r="N548" s="157"/>
      <c r="O548" s="157"/>
      <c r="P548" s="157"/>
      <c r="Q548" s="157"/>
      <c r="R548" s="157"/>
      <c r="S548" s="157"/>
    </row>
    <row r="549" spans="1:19">
      <c r="A549" s="157"/>
      <c r="B549" s="157"/>
      <c r="C549" s="157"/>
      <c r="D549" s="157"/>
      <c r="E549" s="157"/>
      <c r="F549" s="157"/>
      <c r="G549" s="157"/>
      <c r="H549" s="157"/>
      <c r="I549" s="157"/>
      <c r="J549" s="157"/>
      <c r="K549" s="157"/>
      <c r="L549" s="157"/>
      <c r="M549" s="157"/>
      <c r="N549" s="157"/>
      <c r="O549" s="157"/>
      <c r="P549" s="157"/>
      <c r="Q549" s="157"/>
      <c r="R549" s="157"/>
      <c r="S549" s="157"/>
    </row>
    <row r="550" spans="1:19">
      <c r="A550" s="157"/>
      <c r="B550" s="157"/>
      <c r="C550" s="157"/>
      <c r="D550" s="157"/>
      <c r="E550" s="157"/>
      <c r="F550" s="157"/>
      <c r="G550" s="157"/>
      <c r="H550" s="157"/>
      <c r="I550" s="157"/>
      <c r="J550" s="157"/>
      <c r="K550" s="157"/>
      <c r="L550" s="157"/>
      <c r="M550" s="157"/>
      <c r="N550" s="157"/>
      <c r="O550" s="157"/>
      <c r="P550" s="157"/>
      <c r="Q550" s="157"/>
      <c r="R550" s="157"/>
      <c r="S550" s="157"/>
    </row>
    <row r="551" spans="1:19">
      <c r="A551" s="157"/>
      <c r="B551" s="157"/>
      <c r="C551" s="157"/>
      <c r="D551" s="157"/>
      <c r="E551" s="157"/>
      <c r="F551" s="157"/>
      <c r="G551" s="157"/>
      <c r="H551" s="157"/>
      <c r="I551" s="157"/>
      <c r="J551" s="157"/>
      <c r="K551" s="157"/>
      <c r="L551" s="157"/>
      <c r="M551" s="157"/>
      <c r="N551" s="157"/>
      <c r="O551" s="157"/>
      <c r="P551" s="157"/>
      <c r="Q551" s="157"/>
      <c r="R551" s="157"/>
      <c r="S551" s="157"/>
    </row>
    <row r="552" spans="1:19">
      <c r="A552" s="157"/>
      <c r="B552" s="157"/>
      <c r="C552" s="157"/>
      <c r="D552" s="157"/>
      <c r="E552" s="157"/>
      <c r="F552" s="157"/>
      <c r="G552" s="157"/>
      <c r="H552" s="157"/>
      <c r="I552" s="157"/>
      <c r="J552" s="157"/>
      <c r="K552" s="157"/>
      <c r="L552" s="157"/>
      <c r="M552" s="157"/>
      <c r="N552" s="157"/>
      <c r="O552" s="157"/>
      <c r="P552" s="157"/>
      <c r="Q552" s="157"/>
      <c r="R552" s="157"/>
      <c r="S552" s="157"/>
    </row>
    <row r="553" spans="1:19">
      <c r="A553" s="157"/>
      <c r="B553" s="157"/>
      <c r="C553" s="157"/>
      <c r="D553" s="157"/>
      <c r="E553" s="157"/>
      <c r="F553" s="157"/>
      <c r="G553" s="157"/>
      <c r="H553" s="157"/>
      <c r="I553" s="157"/>
      <c r="J553" s="157"/>
      <c r="K553" s="157"/>
      <c r="L553" s="157"/>
      <c r="M553" s="157"/>
      <c r="N553" s="157"/>
      <c r="O553" s="157"/>
      <c r="P553" s="157"/>
      <c r="Q553" s="157"/>
      <c r="R553" s="157"/>
      <c r="S553" s="157"/>
    </row>
    <row r="554" spans="1:19">
      <c r="A554" s="157"/>
      <c r="B554" s="157"/>
      <c r="C554" s="157"/>
      <c r="D554" s="157"/>
      <c r="E554" s="157"/>
      <c r="F554" s="157"/>
      <c r="G554" s="157"/>
      <c r="H554" s="157"/>
      <c r="I554" s="157"/>
      <c r="J554" s="157"/>
      <c r="K554" s="157"/>
      <c r="L554" s="157"/>
      <c r="M554" s="157"/>
      <c r="N554" s="157"/>
      <c r="O554" s="157"/>
      <c r="P554" s="157"/>
      <c r="Q554" s="157"/>
      <c r="R554" s="157"/>
      <c r="S554" s="157"/>
    </row>
    <row r="555" spans="1:19">
      <c r="A555" s="157"/>
      <c r="B555" s="157"/>
      <c r="C555" s="157"/>
      <c r="D555" s="157"/>
      <c r="E555" s="157"/>
      <c r="F555" s="157"/>
      <c r="G555" s="157"/>
      <c r="H555" s="157"/>
      <c r="I555" s="157"/>
      <c r="J555" s="157"/>
      <c r="K555" s="157"/>
      <c r="L555" s="157"/>
      <c r="M555" s="157"/>
      <c r="N555" s="157"/>
      <c r="O555" s="157"/>
      <c r="P555" s="157"/>
      <c r="Q555" s="157"/>
      <c r="R555" s="157"/>
      <c r="S555" s="157"/>
    </row>
    <row r="556" spans="1:19">
      <c r="A556" s="157"/>
      <c r="B556" s="157"/>
      <c r="C556" s="157"/>
      <c r="D556" s="157"/>
      <c r="E556" s="157"/>
      <c r="F556" s="157"/>
      <c r="G556" s="157"/>
      <c r="H556" s="157"/>
      <c r="I556" s="157"/>
      <c r="J556" s="157"/>
      <c r="K556" s="157"/>
      <c r="L556" s="157"/>
      <c r="M556" s="157"/>
      <c r="N556" s="157"/>
      <c r="O556" s="157"/>
      <c r="P556" s="157"/>
      <c r="Q556" s="157"/>
      <c r="R556" s="157"/>
      <c r="S556" s="157"/>
    </row>
    <row r="557" spans="1:19">
      <c r="A557" s="157"/>
      <c r="B557" s="157"/>
      <c r="C557" s="157"/>
      <c r="D557" s="157"/>
      <c r="E557" s="157"/>
      <c r="F557" s="157"/>
      <c r="G557" s="157"/>
      <c r="H557" s="157"/>
      <c r="I557" s="157"/>
      <c r="J557" s="157"/>
      <c r="K557" s="157"/>
      <c r="L557" s="157"/>
      <c r="M557" s="157"/>
      <c r="N557" s="157"/>
      <c r="O557" s="157"/>
      <c r="P557" s="157"/>
      <c r="Q557" s="157"/>
      <c r="R557" s="157"/>
      <c r="S557" s="157"/>
    </row>
    <row r="558" spans="1:19">
      <c r="A558" s="157"/>
      <c r="B558" s="157"/>
      <c r="C558" s="157"/>
      <c r="D558" s="157"/>
      <c r="E558" s="157"/>
      <c r="F558" s="157"/>
      <c r="G558" s="157"/>
      <c r="H558" s="157"/>
      <c r="I558" s="157"/>
      <c r="J558" s="157"/>
      <c r="K558" s="157"/>
      <c r="L558" s="157"/>
      <c r="M558" s="157"/>
      <c r="N558" s="157"/>
      <c r="O558" s="157"/>
      <c r="P558" s="157"/>
      <c r="Q558" s="157"/>
      <c r="R558" s="157"/>
      <c r="S558" s="157"/>
    </row>
    <row r="559" spans="1:19">
      <c r="A559" s="157"/>
      <c r="B559" s="157"/>
      <c r="C559" s="157"/>
      <c r="D559" s="157"/>
      <c r="E559" s="157"/>
      <c r="F559" s="157"/>
      <c r="G559" s="157"/>
      <c r="H559" s="157"/>
      <c r="I559" s="157"/>
      <c r="J559" s="157"/>
      <c r="K559" s="157"/>
      <c r="L559" s="157"/>
      <c r="M559" s="157"/>
      <c r="N559" s="157"/>
      <c r="O559" s="157"/>
      <c r="P559" s="157"/>
      <c r="Q559" s="157"/>
      <c r="R559" s="157"/>
      <c r="S559" s="157"/>
    </row>
    <row r="560" spans="1:19">
      <c r="A560" s="157"/>
      <c r="B560" s="157"/>
      <c r="C560" s="157"/>
      <c r="D560" s="157"/>
      <c r="E560" s="157"/>
      <c r="F560" s="157"/>
      <c r="G560" s="157"/>
      <c r="H560" s="157"/>
      <c r="I560" s="157"/>
      <c r="J560" s="157"/>
      <c r="K560" s="157"/>
      <c r="L560" s="157"/>
      <c r="M560" s="157"/>
      <c r="N560" s="157"/>
      <c r="O560" s="157"/>
      <c r="P560" s="157"/>
      <c r="Q560" s="157"/>
      <c r="R560" s="157"/>
      <c r="S560" s="157"/>
    </row>
    <row r="561" spans="1:19">
      <c r="A561" s="157"/>
      <c r="B561" s="157"/>
      <c r="C561" s="157"/>
      <c r="D561" s="157"/>
      <c r="E561" s="157"/>
      <c r="F561" s="157"/>
      <c r="G561" s="157"/>
      <c r="H561" s="157"/>
      <c r="I561" s="157"/>
      <c r="J561" s="157"/>
      <c r="K561" s="157"/>
      <c r="L561" s="157"/>
      <c r="M561" s="157"/>
      <c r="N561" s="157"/>
      <c r="O561" s="157"/>
      <c r="P561" s="157"/>
      <c r="Q561" s="157"/>
      <c r="R561" s="157"/>
      <c r="S561" s="157"/>
    </row>
    <row r="562" spans="1:19">
      <c r="A562" s="157"/>
      <c r="B562" s="157"/>
      <c r="C562" s="157"/>
      <c r="D562" s="157"/>
      <c r="E562" s="157"/>
      <c r="F562" s="157"/>
      <c r="G562" s="157"/>
      <c r="H562" s="157"/>
      <c r="I562" s="157"/>
      <c r="J562" s="157"/>
      <c r="K562" s="157"/>
      <c r="L562" s="157"/>
      <c r="M562" s="157"/>
      <c r="N562" s="157"/>
      <c r="O562" s="157"/>
      <c r="P562" s="157"/>
      <c r="Q562" s="157"/>
      <c r="R562" s="157"/>
      <c r="S562" s="157"/>
    </row>
    <row r="563" spans="1:19">
      <c r="A563" s="157"/>
      <c r="B563" s="157"/>
      <c r="C563" s="157"/>
      <c r="D563" s="157"/>
      <c r="E563" s="157"/>
      <c r="F563" s="157"/>
      <c r="G563" s="157"/>
      <c r="H563" s="157"/>
      <c r="I563" s="157"/>
      <c r="J563" s="157"/>
      <c r="K563" s="157"/>
      <c r="L563" s="157"/>
      <c r="M563" s="157"/>
      <c r="N563" s="157"/>
      <c r="O563" s="157"/>
      <c r="P563" s="157"/>
      <c r="Q563" s="157"/>
      <c r="R563" s="157"/>
      <c r="S563" s="157"/>
    </row>
    <row r="564" spans="1:19">
      <c r="A564" s="157"/>
      <c r="B564" s="157"/>
      <c r="C564" s="157"/>
      <c r="D564" s="157"/>
      <c r="E564" s="157"/>
      <c r="F564" s="157"/>
      <c r="G564" s="157"/>
      <c r="H564" s="157"/>
      <c r="I564" s="157"/>
      <c r="J564" s="157"/>
      <c r="K564" s="157"/>
      <c r="L564" s="157"/>
      <c r="M564" s="157"/>
      <c r="N564" s="157"/>
      <c r="O564" s="157"/>
      <c r="P564" s="157"/>
      <c r="Q564" s="157"/>
      <c r="R564" s="157"/>
      <c r="S564" s="157"/>
    </row>
    <row r="565" spans="1:19">
      <c r="A565" s="157"/>
      <c r="B565" s="157"/>
      <c r="C565" s="157"/>
      <c r="D565" s="157"/>
      <c r="E565" s="157"/>
      <c r="F565" s="157"/>
      <c r="G565" s="157"/>
      <c r="H565" s="157"/>
      <c r="I565" s="157"/>
      <c r="J565" s="157"/>
      <c r="K565" s="157"/>
      <c r="L565" s="157"/>
      <c r="M565" s="157"/>
      <c r="N565" s="157"/>
      <c r="O565" s="157"/>
      <c r="P565" s="157"/>
      <c r="Q565" s="157"/>
      <c r="R565" s="157"/>
      <c r="S565" s="157"/>
    </row>
    <row r="566" spans="1:19">
      <c r="A566" s="157"/>
      <c r="B566" s="157"/>
      <c r="C566" s="157"/>
      <c r="D566" s="157"/>
      <c r="E566" s="157"/>
      <c r="F566" s="157"/>
      <c r="G566" s="157"/>
      <c r="H566" s="157"/>
      <c r="I566" s="157"/>
      <c r="J566" s="157"/>
      <c r="K566" s="157"/>
      <c r="L566" s="157"/>
      <c r="M566" s="157"/>
      <c r="N566" s="157"/>
      <c r="O566" s="157"/>
      <c r="P566" s="157"/>
      <c r="Q566" s="157"/>
      <c r="R566" s="157"/>
      <c r="S566" s="157"/>
    </row>
    <row r="567" spans="1:19">
      <c r="A567" s="157"/>
      <c r="B567" s="157"/>
      <c r="C567" s="157"/>
      <c r="D567" s="157"/>
      <c r="E567" s="157"/>
      <c r="F567" s="157"/>
      <c r="G567" s="157"/>
      <c r="H567" s="157"/>
      <c r="I567" s="157"/>
      <c r="J567" s="157"/>
      <c r="K567" s="157"/>
      <c r="L567" s="157"/>
      <c r="M567" s="157"/>
      <c r="N567" s="157"/>
      <c r="O567" s="157"/>
      <c r="P567" s="157"/>
      <c r="Q567" s="157"/>
      <c r="R567" s="157"/>
      <c r="S567" s="157"/>
    </row>
    <row r="568" spans="1:19">
      <c r="A568" s="157"/>
      <c r="B568" s="157"/>
      <c r="C568" s="157"/>
      <c r="D568" s="157"/>
      <c r="E568" s="157"/>
      <c r="F568" s="157"/>
      <c r="G568" s="157"/>
      <c r="H568" s="157"/>
      <c r="I568" s="157"/>
      <c r="J568" s="157"/>
      <c r="K568" s="157"/>
      <c r="L568" s="157"/>
      <c r="M568" s="157"/>
      <c r="N568" s="157"/>
      <c r="O568" s="157"/>
      <c r="P568" s="157"/>
      <c r="Q568" s="157"/>
      <c r="R568" s="157"/>
      <c r="S568" s="157"/>
    </row>
    <row r="569" spans="1:19">
      <c r="A569" s="157"/>
      <c r="B569" s="157"/>
      <c r="C569" s="157"/>
      <c r="D569" s="157"/>
      <c r="E569" s="157"/>
      <c r="F569" s="157"/>
      <c r="G569" s="157"/>
      <c r="H569" s="157"/>
      <c r="I569" s="157"/>
      <c r="J569" s="157"/>
      <c r="K569" s="157"/>
      <c r="L569" s="157"/>
      <c r="M569" s="157"/>
      <c r="N569" s="157"/>
      <c r="O569" s="157"/>
      <c r="P569" s="157"/>
      <c r="Q569" s="157"/>
      <c r="R569" s="157"/>
      <c r="S569" s="157"/>
    </row>
    <row r="570" spans="1:19">
      <c r="A570" s="157"/>
      <c r="B570" s="157"/>
      <c r="C570" s="157"/>
      <c r="D570" s="157"/>
      <c r="E570" s="157"/>
      <c r="F570" s="157"/>
      <c r="G570" s="157"/>
      <c r="H570" s="157"/>
      <c r="I570" s="157"/>
      <c r="J570" s="157"/>
      <c r="K570" s="157"/>
      <c r="L570" s="157"/>
      <c r="M570" s="157"/>
      <c r="N570" s="157"/>
      <c r="O570" s="157"/>
      <c r="P570" s="157"/>
      <c r="Q570" s="157"/>
      <c r="R570" s="157"/>
      <c r="S570" s="157"/>
    </row>
    <row r="571" spans="1:19">
      <c r="A571" s="157"/>
      <c r="B571" s="157"/>
      <c r="C571" s="157"/>
      <c r="D571" s="157"/>
      <c r="E571" s="157"/>
      <c r="F571" s="157"/>
      <c r="G571" s="157"/>
      <c r="H571" s="157"/>
      <c r="I571" s="157"/>
      <c r="J571" s="157"/>
      <c r="K571" s="157"/>
      <c r="L571" s="157"/>
      <c r="M571" s="157"/>
      <c r="N571" s="157"/>
      <c r="O571" s="157"/>
      <c r="P571" s="157"/>
      <c r="Q571" s="157"/>
      <c r="R571" s="157"/>
      <c r="S571" s="157"/>
    </row>
    <row r="572" spans="1:19">
      <c r="A572" s="157"/>
      <c r="B572" s="157"/>
      <c r="C572" s="157"/>
      <c r="D572" s="157"/>
      <c r="E572" s="157"/>
      <c r="F572" s="157"/>
      <c r="G572" s="157"/>
      <c r="H572" s="157"/>
      <c r="I572" s="157"/>
      <c r="J572" s="157"/>
      <c r="K572" s="157"/>
      <c r="L572" s="157"/>
      <c r="M572" s="157"/>
      <c r="N572" s="157"/>
      <c r="O572" s="157"/>
      <c r="P572" s="157"/>
      <c r="Q572" s="157"/>
      <c r="R572" s="157"/>
      <c r="S572" s="157"/>
    </row>
    <row r="573" spans="1:19">
      <c r="A573" s="157"/>
      <c r="B573" s="157"/>
      <c r="C573" s="157"/>
      <c r="D573" s="157"/>
      <c r="E573" s="157"/>
      <c r="F573" s="157"/>
      <c r="G573" s="157"/>
      <c r="H573" s="157"/>
      <c r="I573" s="157"/>
      <c r="J573" s="157"/>
      <c r="K573" s="157"/>
      <c r="L573" s="157"/>
      <c r="M573" s="157"/>
      <c r="N573" s="157"/>
      <c r="O573" s="157"/>
      <c r="P573" s="157"/>
      <c r="Q573" s="157"/>
      <c r="R573" s="157"/>
      <c r="S573" s="157"/>
    </row>
    <row r="574" spans="1:19">
      <c r="A574" s="157"/>
      <c r="B574" s="157"/>
      <c r="C574" s="157"/>
      <c r="D574" s="157"/>
      <c r="E574" s="157"/>
      <c r="F574" s="157"/>
      <c r="G574" s="157"/>
      <c r="H574" s="157"/>
      <c r="I574" s="157"/>
      <c r="J574" s="157"/>
      <c r="K574" s="157"/>
      <c r="L574" s="157"/>
      <c r="M574" s="157"/>
      <c r="N574" s="157"/>
      <c r="O574" s="157"/>
      <c r="P574" s="157"/>
      <c r="Q574" s="157"/>
      <c r="R574" s="157"/>
      <c r="S574" s="157"/>
    </row>
    <row r="575" spans="1:19">
      <c r="A575" s="157"/>
      <c r="B575" s="157"/>
      <c r="C575" s="157"/>
      <c r="D575" s="157"/>
      <c r="E575" s="157"/>
      <c r="F575" s="157"/>
      <c r="G575" s="157"/>
      <c r="H575" s="157"/>
      <c r="I575" s="157"/>
      <c r="J575" s="157"/>
      <c r="K575" s="157"/>
      <c r="L575" s="157"/>
      <c r="M575" s="157"/>
      <c r="N575" s="157"/>
      <c r="O575" s="157"/>
      <c r="P575" s="157"/>
      <c r="Q575" s="157"/>
      <c r="R575" s="157"/>
      <c r="S575" s="157"/>
    </row>
    <row r="576" spans="1:19">
      <c r="A576" s="157"/>
      <c r="B576" s="157"/>
      <c r="C576" s="157"/>
      <c r="D576" s="157"/>
      <c r="E576" s="157"/>
      <c r="F576" s="157"/>
      <c r="G576" s="157"/>
      <c r="H576" s="157"/>
      <c r="I576" s="157"/>
      <c r="J576" s="157"/>
      <c r="K576" s="157"/>
      <c r="L576" s="157"/>
      <c r="M576" s="157"/>
      <c r="N576" s="157"/>
      <c r="O576" s="157"/>
      <c r="P576" s="157"/>
      <c r="Q576" s="157"/>
      <c r="R576" s="157"/>
      <c r="S576" s="157"/>
    </row>
    <row r="577" spans="1:19">
      <c r="A577" s="157"/>
      <c r="B577" s="157"/>
      <c r="C577" s="157"/>
      <c r="D577" s="157"/>
      <c r="E577" s="157"/>
      <c r="F577" s="157"/>
      <c r="G577" s="157"/>
      <c r="H577" s="157"/>
      <c r="I577" s="157"/>
      <c r="J577" s="157"/>
      <c r="K577" s="157"/>
      <c r="L577" s="157"/>
      <c r="M577" s="157"/>
      <c r="N577" s="157"/>
      <c r="O577" s="157"/>
      <c r="P577" s="157"/>
      <c r="Q577" s="157"/>
      <c r="R577" s="157"/>
      <c r="S577" s="157"/>
    </row>
    <row r="578" spans="1:19">
      <c r="A578" s="157"/>
      <c r="B578" s="157"/>
      <c r="C578" s="157"/>
      <c r="D578" s="157"/>
      <c r="E578" s="157"/>
      <c r="F578" s="157"/>
      <c r="G578" s="157"/>
      <c r="H578" s="157"/>
      <c r="I578" s="157"/>
      <c r="J578" s="157"/>
      <c r="K578" s="157"/>
      <c r="L578" s="157"/>
      <c r="M578" s="157"/>
      <c r="N578" s="157"/>
      <c r="O578" s="157"/>
      <c r="P578" s="157"/>
      <c r="Q578" s="157"/>
      <c r="R578" s="157"/>
      <c r="S578" s="157"/>
    </row>
    <row r="579" spans="1:19">
      <c r="A579" s="157"/>
      <c r="B579" s="157"/>
      <c r="C579" s="157"/>
      <c r="D579" s="157"/>
      <c r="E579" s="157"/>
      <c r="F579" s="157"/>
      <c r="G579" s="157"/>
      <c r="H579" s="157"/>
      <c r="I579" s="157"/>
      <c r="J579" s="157"/>
      <c r="K579" s="157"/>
      <c r="L579" s="157"/>
      <c r="M579" s="157"/>
      <c r="N579" s="157"/>
      <c r="O579" s="157"/>
      <c r="P579" s="157"/>
      <c r="Q579" s="157"/>
      <c r="R579" s="157"/>
      <c r="S579" s="157"/>
    </row>
    <row r="580" spans="1:19">
      <c r="A580" s="157"/>
      <c r="B580" s="157"/>
      <c r="C580" s="157"/>
      <c r="D580" s="157"/>
      <c r="E580" s="157"/>
      <c r="F580" s="157"/>
      <c r="G580" s="157"/>
      <c r="H580" s="157"/>
      <c r="I580" s="157"/>
      <c r="J580" s="157"/>
      <c r="K580" s="157"/>
      <c r="L580" s="157"/>
      <c r="M580" s="157"/>
      <c r="N580" s="157"/>
      <c r="O580" s="157"/>
      <c r="P580" s="157"/>
      <c r="Q580" s="157"/>
      <c r="R580" s="157"/>
      <c r="S580" s="157"/>
    </row>
    <row r="581" spans="1:19">
      <c r="A581" s="157"/>
      <c r="B581" s="157"/>
      <c r="C581" s="157"/>
      <c r="D581" s="157"/>
      <c r="E581" s="157"/>
      <c r="F581" s="157"/>
      <c r="G581" s="157"/>
      <c r="H581" s="157"/>
      <c r="I581" s="157"/>
      <c r="J581" s="157"/>
      <c r="K581" s="157"/>
      <c r="L581" s="157"/>
      <c r="M581" s="157"/>
      <c r="N581" s="157"/>
      <c r="O581" s="157"/>
      <c r="P581" s="157"/>
      <c r="Q581" s="157"/>
      <c r="R581" s="157"/>
      <c r="S581" s="157"/>
    </row>
    <row r="582" spans="1:19">
      <c r="A582" s="157"/>
      <c r="B582" s="157"/>
      <c r="C582" s="157"/>
      <c r="D582" s="157"/>
      <c r="E582" s="157"/>
      <c r="F582" s="157"/>
      <c r="G582" s="157"/>
      <c r="H582" s="157"/>
      <c r="I582" s="157"/>
      <c r="J582" s="157"/>
      <c r="K582" s="157"/>
      <c r="L582" s="157"/>
      <c r="M582" s="157"/>
      <c r="N582" s="157"/>
      <c r="O582" s="157"/>
      <c r="P582" s="157"/>
      <c r="Q582" s="157"/>
      <c r="R582" s="157"/>
      <c r="S582" s="157"/>
    </row>
    <row r="583" spans="1:19">
      <c r="A583" s="157"/>
      <c r="B583" s="157"/>
      <c r="C583" s="157"/>
      <c r="D583" s="157"/>
      <c r="E583" s="157"/>
      <c r="F583" s="157"/>
      <c r="G583" s="157"/>
      <c r="H583" s="157"/>
      <c r="I583" s="157"/>
      <c r="J583" s="157"/>
      <c r="K583" s="157"/>
      <c r="L583" s="157"/>
      <c r="M583" s="157"/>
      <c r="N583" s="157"/>
      <c r="O583" s="157"/>
      <c r="P583" s="157"/>
      <c r="Q583" s="157"/>
      <c r="R583" s="157"/>
      <c r="S583" s="157"/>
    </row>
    <row r="584" spans="1:19">
      <c r="A584" s="157"/>
      <c r="B584" s="157"/>
      <c r="C584" s="157"/>
      <c r="D584" s="157"/>
      <c r="E584" s="157"/>
      <c r="F584" s="157"/>
      <c r="G584" s="157"/>
      <c r="H584" s="157"/>
      <c r="I584" s="157"/>
      <c r="J584" s="157"/>
      <c r="K584" s="157"/>
      <c r="L584" s="157"/>
      <c r="M584" s="157"/>
      <c r="N584" s="157"/>
      <c r="O584" s="157"/>
      <c r="P584" s="157"/>
      <c r="Q584" s="157"/>
      <c r="R584" s="157"/>
      <c r="S584" s="157"/>
    </row>
    <row r="585" spans="1:19">
      <c r="A585" s="157"/>
      <c r="B585" s="157"/>
      <c r="C585" s="157"/>
      <c r="D585" s="157"/>
      <c r="E585" s="157"/>
      <c r="F585" s="157"/>
      <c r="G585" s="157"/>
      <c r="H585" s="157"/>
      <c r="I585" s="157"/>
      <c r="J585" s="157"/>
      <c r="K585" s="157"/>
      <c r="L585" s="157"/>
      <c r="M585" s="157"/>
      <c r="N585" s="157"/>
      <c r="O585" s="157"/>
      <c r="P585" s="157"/>
      <c r="Q585" s="157"/>
      <c r="R585" s="157"/>
      <c r="S585" s="157"/>
    </row>
    <row r="586" spans="1:19">
      <c r="A586" s="157"/>
      <c r="B586" s="157"/>
      <c r="C586" s="157"/>
      <c r="D586" s="157"/>
      <c r="E586" s="157"/>
      <c r="F586" s="157"/>
      <c r="G586" s="157"/>
      <c r="H586" s="157"/>
      <c r="I586" s="157"/>
      <c r="J586" s="157"/>
      <c r="K586" s="157"/>
      <c r="L586" s="157"/>
      <c r="M586" s="157"/>
      <c r="N586" s="157"/>
      <c r="O586" s="157"/>
      <c r="P586" s="157"/>
      <c r="Q586" s="157"/>
      <c r="R586" s="157"/>
      <c r="S586" s="157"/>
    </row>
    <row r="587" spans="1:19">
      <c r="A587" s="157"/>
      <c r="B587" s="157"/>
      <c r="C587" s="157"/>
      <c r="D587" s="157"/>
      <c r="E587" s="157"/>
      <c r="F587" s="157"/>
      <c r="G587" s="157"/>
      <c r="H587" s="157"/>
      <c r="I587" s="157"/>
      <c r="J587" s="157"/>
      <c r="K587" s="157"/>
      <c r="L587" s="157"/>
      <c r="M587" s="157"/>
      <c r="N587" s="157"/>
      <c r="O587" s="157"/>
      <c r="P587" s="157"/>
      <c r="Q587" s="157"/>
      <c r="R587" s="157"/>
      <c r="S587" s="157"/>
    </row>
    <row r="588" spans="1:19">
      <c r="A588" s="157"/>
      <c r="B588" s="157"/>
      <c r="C588" s="157"/>
      <c r="D588" s="157"/>
      <c r="E588" s="157"/>
      <c r="F588" s="157"/>
      <c r="G588" s="157"/>
      <c r="H588" s="157"/>
      <c r="I588" s="157"/>
      <c r="J588" s="157"/>
      <c r="K588" s="157"/>
      <c r="L588" s="157"/>
      <c r="M588" s="157"/>
      <c r="N588" s="157"/>
      <c r="O588" s="157"/>
      <c r="P588" s="157"/>
      <c r="Q588" s="157"/>
      <c r="R588" s="157"/>
      <c r="S588" s="157"/>
    </row>
    <row r="589" spans="1:19">
      <c r="A589" s="157"/>
      <c r="B589" s="157"/>
      <c r="C589" s="157"/>
      <c r="D589" s="157"/>
      <c r="E589" s="157"/>
      <c r="F589" s="157"/>
      <c r="G589" s="157"/>
      <c r="H589" s="157"/>
      <c r="I589" s="157"/>
      <c r="J589" s="157"/>
      <c r="K589" s="157"/>
      <c r="L589" s="157"/>
      <c r="M589" s="157"/>
      <c r="N589" s="157"/>
      <c r="O589" s="157"/>
      <c r="P589" s="157"/>
      <c r="Q589" s="157"/>
      <c r="R589" s="157"/>
      <c r="S589" s="157"/>
    </row>
    <row r="590" spans="1:19">
      <c r="A590" s="157"/>
      <c r="B590" s="157"/>
      <c r="C590" s="157"/>
      <c r="D590" s="157"/>
      <c r="E590" s="157"/>
      <c r="F590" s="157"/>
      <c r="G590" s="157"/>
      <c r="H590" s="157"/>
      <c r="I590" s="157"/>
      <c r="J590" s="157"/>
      <c r="K590" s="157"/>
      <c r="L590" s="157"/>
      <c r="M590" s="157"/>
      <c r="N590" s="157"/>
      <c r="O590" s="157"/>
      <c r="P590" s="157"/>
      <c r="Q590" s="157"/>
      <c r="R590" s="157"/>
      <c r="S590" s="157"/>
    </row>
    <row r="591" spans="1:19">
      <c r="A591" s="157"/>
      <c r="B591" s="157"/>
      <c r="C591" s="157"/>
      <c r="D591" s="157"/>
      <c r="E591" s="157"/>
      <c r="F591" s="157"/>
      <c r="G591" s="157"/>
      <c r="H591" s="157"/>
      <c r="I591" s="157"/>
      <c r="J591" s="157"/>
      <c r="K591" s="157"/>
      <c r="L591" s="157"/>
      <c r="M591" s="157"/>
      <c r="N591" s="157"/>
      <c r="O591" s="157"/>
      <c r="P591" s="157"/>
      <c r="Q591" s="157"/>
      <c r="R591" s="157"/>
      <c r="S591" s="157"/>
    </row>
    <row r="592" spans="1:19">
      <c r="A592" s="157"/>
      <c r="B592" s="157"/>
      <c r="C592" s="157"/>
      <c r="D592" s="157"/>
      <c r="E592" s="157"/>
      <c r="F592" s="157"/>
      <c r="G592" s="157"/>
      <c r="H592" s="157"/>
      <c r="I592" s="157"/>
      <c r="J592" s="157"/>
      <c r="K592" s="157"/>
      <c r="L592" s="157"/>
      <c r="M592" s="157"/>
      <c r="N592" s="157"/>
      <c r="O592" s="157"/>
      <c r="P592" s="157"/>
      <c r="Q592" s="157"/>
      <c r="R592" s="157"/>
      <c r="S592" s="157"/>
    </row>
    <row r="593" spans="1:19">
      <c r="A593" s="157"/>
      <c r="B593" s="157"/>
      <c r="C593" s="157"/>
      <c r="D593" s="157"/>
      <c r="E593" s="157"/>
      <c r="F593" s="157"/>
      <c r="G593" s="157"/>
      <c r="H593" s="157"/>
      <c r="I593" s="157"/>
      <c r="J593" s="157"/>
      <c r="K593" s="157"/>
      <c r="L593" s="157"/>
      <c r="M593" s="157"/>
      <c r="N593" s="157"/>
      <c r="O593" s="157"/>
      <c r="P593" s="157"/>
      <c r="Q593" s="157"/>
      <c r="R593" s="157"/>
      <c r="S593" s="157"/>
    </row>
    <row r="594" spans="1:19">
      <c r="A594" s="157"/>
      <c r="B594" s="157"/>
      <c r="C594" s="157"/>
      <c r="D594" s="157"/>
      <c r="E594" s="157"/>
      <c r="F594" s="157"/>
      <c r="G594" s="157"/>
      <c r="H594" s="157"/>
      <c r="I594" s="157"/>
      <c r="J594" s="157"/>
      <c r="K594" s="157"/>
      <c r="L594" s="157"/>
      <c r="M594" s="157"/>
      <c r="N594" s="157"/>
      <c r="O594" s="157"/>
      <c r="P594" s="157"/>
      <c r="Q594" s="157"/>
      <c r="R594" s="157"/>
      <c r="S594" s="157"/>
    </row>
    <row r="595" spans="1:19">
      <c r="A595" s="157"/>
      <c r="B595" s="157"/>
      <c r="C595" s="157"/>
      <c r="D595" s="157"/>
      <c r="E595" s="157"/>
      <c r="F595" s="157"/>
      <c r="G595" s="157"/>
      <c r="H595" s="157"/>
      <c r="I595" s="157"/>
      <c r="J595" s="157"/>
      <c r="K595" s="157"/>
      <c r="L595" s="157"/>
      <c r="M595" s="157"/>
      <c r="N595" s="157"/>
      <c r="O595" s="157"/>
      <c r="P595" s="157"/>
      <c r="Q595" s="157"/>
      <c r="R595" s="157"/>
      <c r="S595" s="157"/>
    </row>
    <row r="596" spans="1:19">
      <c r="A596" s="157"/>
      <c r="B596" s="157"/>
      <c r="C596" s="157"/>
      <c r="D596" s="157"/>
      <c r="E596" s="157"/>
      <c r="F596" s="157"/>
      <c r="G596" s="157"/>
      <c r="H596" s="157"/>
      <c r="I596" s="157"/>
      <c r="J596" s="157"/>
      <c r="K596" s="157"/>
      <c r="L596" s="157"/>
      <c r="M596" s="157"/>
      <c r="N596" s="157"/>
      <c r="O596" s="157"/>
      <c r="P596" s="157"/>
      <c r="Q596" s="157"/>
      <c r="R596" s="157"/>
      <c r="S596" s="157"/>
    </row>
    <row r="597" spans="1:19">
      <c r="A597" s="157"/>
      <c r="B597" s="157"/>
      <c r="C597" s="157"/>
      <c r="D597" s="157"/>
      <c r="E597" s="157"/>
      <c r="F597" s="157"/>
      <c r="G597" s="157"/>
      <c r="H597" s="157"/>
      <c r="I597" s="157"/>
      <c r="J597" s="157"/>
      <c r="K597" s="157"/>
      <c r="L597" s="157"/>
      <c r="M597" s="157"/>
      <c r="N597" s="157"/>
      <c r="O597" s="157"/>
      <c r="P597" s="157"/>
      <c r="Q597" s="157"/>
      <c r="R597" s="157"/>
      <c r="S597" s="157"/>
    </row>
    <row r="598" spans="1:19">
      <c r="A598" s="157"/>
      <c r="B598" s="157"/>
      <c r="C598" s="157"/>
      <c r="D598" s="157"/>
      <c r="E598" s="157"/>
      <c r="F598" s="157"/>
      <c r="G598" s="157"/>
      <c r="H598" s="157"/>
      <c r="I598" s="157"/>
      <c r="J598" s="157"/>
      <c r="K598" s="157"/>
      <c r="L598" s="157"/>
      <c r="M598" s="157"/>
      <c r="N598" s="157"/>
      <c r="O598" s="157"/>
      <c r="P598" s="157"/>
      <c r="Q598" s="157"/>
      <c r="R598" s="157"/>
      <c r="S598" s="157"/>
    </row>
    <row r="599" spans="1:19">
      <c r="A599" s="157"/>
      <c r="B599" s="157"/>
      <c r="C599" s="157"/>
      <c r="D599" s="157"/>
      <c r="E599" s="157"/>
      <c r="F599" s="157"/>
      <c r="G599" s="157"/>
      <c r="H599" s="157"/>
      <c r="I599" s="157"/>
      <c r="J599" s="157"/>
      <c r="K599" s="157"/>
      <c r="L599" s="157"/>
      <c r="M599" s="157"/>
      <c r="N599" s="157"/>
      <c r="O599" s="157"/>
      <c r="P599" s="157"/>
      <c r="Q599" s="157"/>
      <c r="R599" s="157"/>
      <c r="S599" s="157"/>
    </row>
    <row r="600" spans="1:19">
      <c r="A600" s="157"/>
      <c r="B600" s="157"/>
      <c r="C600" s="157"/>
      <c r="D600" s="157"/>
      <c r="E600" s="157"/>
      <c r="F600" s="157"/>
      <c r="G600" s="157"/>
      <c r="H600" s="157"/>
      <c r="I600" s="157"/>
      <c r="J600" s="157"/>
      <c r="K600" s="157"/>
      <c r="L600" s="157"/>
      <c r="M600" s="157"/>
      <c r="N600" s="157"/>
      <c r="O600" s="157"/>
      <c r="P600" s="157"/>
      <c r="Q600" s="157"/>
      <c r="R600" s="157"/>
      <c r="S600" s="157"/>
    </row>
    <row r="601" spans="1:19">
      <c r="A601" s="157"/>
      <c r="B601" s="157"/>
      <c r="C601" s="157"/>
      <c r="D601" s="157"/>
      <c r="E601" s="157"/>
      <c r="F601" s="157"/>
      <c r="G601" s="157"/>
      <c r="H601" s="157"/>
      <c r="I601" s="157"/>
      <c r="J601" s="157"/>
      <c r="K601" s="157"/>
      <c r="L601" s="157"/>
      <c r="M601" s="157"/>
      <c r="N601" s="157"/>
      <c r="O601" s="157"/>
      <c r="P601" s="157"/>
      <c r="Q601" s="157"/>
      <c r="R601" s="157"/>
      <c r="S601" s="157"/>
    </row>
    <row r="602" spans="1:19">
      <c r="A602" s="157"/>
      <c r="B602" s="157"/>
      <c r="C602" s="157"/>
      <c r="D602" s="157"/>
      <c r="E602" s="157"/>
      <c r="F602" s="157"/>
      <c r="G602" s="157"/>
      <c r="H602" s="157"/>
      <c r="I602" s="157"/>
      <c r="J602" s="157"/>
      <c r="K602" s="157"/>
      <c r="L602" s="157"/>
      <c r="M602" s="157"/>
      <c r="N602" s="157"/>
      <c r="O602" s="157"/>
      <c r="P602" s="157"/>
      <c r="Q602" s="157"/>
      <c r="R602" s="157"/>
      <c r="S602" s="157"/>
    </row>
    <row r="603" spans="1:19">
      <c r="A603" s="157"/>
      <c r="B603" s="157"/>
      <c r="C603" s="157"/>
      <c r="D603" s="157"/>
      <c r="E603" s="157"/>
      <c r="F603" s="157"/>
      <c r="G603" s="157"/>
      <c r="H603" s="157"/>
      <c r="I603" s="157"/>
      <c r="J603" s="157"/>
      <c r="K603" s="157"/>
      <c r="L603" s="157"/>
      <c r="M603" s="157"/>
      <c r="N603" s="157"/>
      <c r="O603" s="157"/>
      <c r="P603" s="157"/>
      <c r="Q603" s="157"/>
      <c r="R603" s="157"/>
      <c r="S603" s="157"/>
    </row>
    <row r="604" spans="1:19">
      <c r="A604" s="157"/>
      <c r="B604" s="157"/>
      <c r="C604" s="157"/>
      <c r="D604" s="157"/>
      <c r="E604" s="157"/>
      <c r="F604" s="157"/>
      <c r="G604" s="157"/>
      <c r="H604" s="157"/>
      <c r="I604" s="157"/>
      <c r="J604" s="157"/>
      <c r="K604" s="157"/>
      <c r="L604" s="157"/>
      <c r="M604" s="157"/>
      <c r="N604" s="157"/>
      <c r="O604" s="157"/>
      <c r="P604" s="157"/>
      <c r="Q604" s="157"/>
      <c r="R604" s="157"/>
      <c r="S604" s="157"/>
    </row>
    <row r="605" spans="1:19">
      <c r="A605" s="157"/>
      <c r="B605" s="157"/>
      <c r="C605" s="157"/>
      <c r="D605" s="157"/>
      <c r="E605" s="157"/>
      <c r="F605" s="157"/>
      <c r="G605" s="157"/>
      <c r="H605" s="157"/>
      <c r="I605" s="157"/>
      <c r="J605" s="157"/>
      <c r="K605" s="157"/>
      <c r="L605" s="157"/>
      <c r="M605" s="157"/>
      <c r="N605" s="157"/>
      <c r="O605" s="157"/>
      <c r="P605" s="157"/>
      <c r="Q605" s="157"/>
      <c r="R605" s="157"/>
      <c r="S605" s="157"/>
    </row>
    <row r="606" spans="1:19">
      <c r="A606" s="157"/>
      <c r="B606" s="157"/>
      <c r="C606" s="157"/>
      <c r="D606" s="157"/>
      <c r="E606" s="157"/>
      <c r="F606" s="157"/>
      <c r="G606" s="157"/>
      <c r="H606" s="157"/>
      <c r="I606" s="157"/>
      <c r="J606" s="157"/>
      <c r="K606" s="157"/>
      <c r="L606" s="157"/>
      <c r="M606" s="157"/>
      <c r="N606" s="157"/>
      <c r="O606" s="157"/>
      <c r="P606" s="157"/>
      <c r="Q606" s="157"/>
      <c r="R606" s="157"/>
      <c r="S606" s="157"/>
    </row>
    <row r="607" spans="1:19">
      <c r="A607" s="157"/>
      <c r="B607" s="157"/>
      <c r="C607" s="157"/>
      <c r="D607" s="157"/>
      <c r="E607" s="157"/>
      <c r="F607" s="157"/>
      <c r="G607" s="157"/>
      <c r="H607" s="157"/>
      <c r="I607" s="157"/>
      <c r="J607" s="157"/>
      <c r="K607" s="157"/>
      <c r="L607" s="157"/>
      <c r="M607" s="157"/>
      <c r="N607" s="157"/>
      <c r="O607" s="157"/>
      <c r="P607" s="157"/>
      <c r="Q607" s="157"/>
      <c r="R607" s="157"/>
      <c r="S607" s="157"/>
    </row>
    <row r="608" spans="1:19">
      <c r="A608" s="157"/>
      <c r="B608" s="157"/>
      <c r="C608" s="157"/>
      <c r="D608" s="157"/>
      <c r="E608" s="157"/>
      <c r="F608" s="157"/>
      <c r="G608" s="157"/>
      <c r="H608" s="157"/>
      <c r="I608" s="157"/>
      <c r="J608" s="157"/>
      <c r="K608" s="157"/>
      <c r="L608" s="157"/>
      <c r="M608" s="157"/>
      <c r="N608" s="157"/>
      <c r="O608" s="157"/>
      <c r="P608" s="157"/>
      <c r="Q608" s="157"/>
      <c r="R608" s="157"/>
      <c r="S608" s="157"/>
    </row>
    <row r="609" spans="1:19">
      <c r="A609" s="157"/>
      <c r="B609" s="157"/>
      <c r="C609" s="157"/>
      <c r="D609" s="157"/>
      <c r="E609" s="157"/>
      <c r="F609" s="157"/>
      <c r="G609" s="157"/>
      <c r="H609" s="157"/>
      <c r="I609" s="157"/>
      <c r="J609" s="157"/>
      <c r="K609" s="157"/>
      <c r="L609" s="157"/>
      <c r="M609" s="157"/>
      <c r="N609" s="157"/>
      <c r="O609" s="157"/>
      <c r="P609" s="157"/>
      <c r="Q609" s="157"/>
      <c r="R609" s="157"/>
      <c r="S609" s="157"/>
    </row>
    <row r="610" spans="1:19">
      <c r="A610" s="157"/>
      <c r="B610" s="157"/>
      <c r="C610" s="157"/>
      <c r="D610" s="157"/>
      <c r="E610" s="157"/>
      <c r="F610" s="157"/>
      <c r="G610" s="157"/>
      <c r="H610" s="157"/>
      <c r="I610" s="157"/>
      <c r="J610" s="157"/>
      <c r="K610" s="157"/>
      <c r="L610" s="157"/>
      <c r="M610" s="157"/>
      <c r="N610" s="157"/>
      <c r="O610" s="157"/>
      <c r="P610" s="157"/>
      <c r="Q610" s="157"/>
      <c r="R610" s="157"/>
      <c r="S610" s="157"/>
    </row>
    <row r="611" spans="1:19">
      <c r="A611" s="157"/>
      <c r="B611" s="157"/>
      <c r="C611" s="157"/>
      <c r="D611" s="157"/>
      <c r="E611" s="157"/>
      <c r="F611" s="157"/>
      <c r="G611" s="157"/>
      <c r="H611" s="157"/>
      <c r="I611" s="157"/>
      <c r="J611" s="157"/>
      <c r="K611" s="157"/>
      <c r="L611" s="157"/>
      <c r="M611" s="157"/>
      <c r="N611" s="157"/>
      <c r="O611" s="157"/>
      <c r="P611" s="157"/>
      <c r="Q611" s="157"/>
      <c r="R611" s="157"/>
      <c r="S611" s="157"/>
    </row>
    <row r="612" spans="1:19">
      <c r="A612" s="157"/>
      <c r="B612" s="157"/>
      <c r="C612" s="157"/>
      <c r="D612" s="157"/>
      <c r="E612" s="157"/>
      <c r="F612" s="157"/>
      <c r="G612" s="157"/>
      <c r="H612" s="157"/>
      <c r="I612" s="157"/>
      <c r="J612" s="157"/>
      <c r="K612" s="157"/>
      <c r="L612" s="157"/>
      <c r="M612" s="157"/>
      <c r="N612" s="157"/>
      <c r="O612" s="157"/>
      <c r="P612" s="157"/>
      <c r="Q612" s="157"/>
      <c r="R612" s="157"/>
      <c r="S612" s="157"/>
    </row>
    <row r="613" spans="1:19">
      <c r="A613" s="157"/>
      <c r="B613" s="157"/>
      <c r="C613" s="157"/>
      <c r="D613" s="157"/>
      <c r="E613" s="157"/>
      <c r="F613" s="157"/>
      <c r="G613" s="157"/>
      <c r="H613" s="157"/>
      <c r="I613" s="157"/>
      <c r="J613" s="157"/>
      <c r="K613" s="157"/>
      <c r="L613" s="157"/>
      <c r="M613" s="157"/>
      <c r="N613" s="157"/>
      <c r="O613" s="157"/>
      <c r="P613" s="157"/>
      <c r="Q613" s="157"/>
      <c r="R613" s="157"/>
      <c r="S613" s="157"/>
    </row>
    <row r="614" spans="1:19">
      <c r="A614" s="157"/>
      <c r="B614" s="157"/>
      <c r="C614" s="157"/>
      <c r="D614" s="157"/>
      <c r="E614" s="157"/>
      <c r="F614" s="157"/>
      <c r="G614" s="157"/>
      <c r="H614" s="157"/>
      <c r="I614" s="157"/>
      <c r="J614" s="157"/>
      <c r="K614" s="157"/>
      <c r="L614" s="157"/>
      <c r="M614" s="157"/>
      <c r="N614" s="157"/>
      <c r="O614" s="157"/>
      <c r="P614" s="157"/>
      <c r="Q614" s="157"/>
      <c r="R614" s="157"/>
      <c r="S614" s="157"/>
    </row>
    <row r="615" spans="1:19">
      <c r="A615" s="157"/>
      <c r="B615" s="157"/>
      <c r="C615" s="157"/>
      <c r="D615" s="157"/>
      <c r="E615" s="157"/>
      <c r="F615" s="157"/>
      <c r="G615" s="157"/>
      <c r="H615" s="157"/>
      <c r="I615" s="157"/>
      <c r="J615" s="157"/>
      <c r="K615" s="157"/>
      <c r="L615" s="157"/>
      <c r="M615" s="157"/>
      <c r="N615" s="157"/>
      <c r="O615" s="157"/>
      <c r="P615" s="157"/>
      <c r="Q615" s="157"/>
      <c r="R615" s="157"/>
      <c r="S615" s="157"/>
    </row>
    <row r="616" spans="1:19">
      <c r="A616" s="157"/>
      <c r="B616" s="157"/>
      <c r="C616" s="157"/>
      <c r="D616" s="157"/>
      <c r="E616" s="157"/>
      <c r="F616" s="157"/>
      <c r="G616" s="157"/>
      <c r="H616" s="157"/>
      <c r="I616" s="157"/>
      <c r="J616" s="157"/>
      <c r="K616" s="157"/>
      <c r="L616" s="157"/>
      <c r="M616" s="157"/>
      <c r="N616" s="157"/>
      <c r="O616" s="157"/>
      <c r="P616" s="157"/>
      <c r="Q616" s="157"/>
      <c r="R616" s="157"/>
      <c r="S616" s="157"/>
    </row>
    <row r="617" spans="1:19">
      <c r="A617" s="157"/>
      <c r="B617" s="157"/>
      <c r="C617" s="157"/>
      <c r="D617" s="157"/>
      <c r="E617" s="157"/>
      <c r="F617" s="157"/>
      <c r="G617" s="157"/>
      <c r="H617" s="157"/>
      <c r="I617" s="157"/>
      <c r="J617" s="157"/>
      <c r="K617" s="157"/>
      <c r="L617" s="157"/>
      <c r="M617" s="157"/>
      <c r="N617" s="157"/>
      <c r="O617" s="157"/>
      <c r="P617" s="157"/>
      <c r="Q617" s="157"/>
      <c r="R617" s="157"/>
      <c r="S617" s="157"/>
    </row>
    <row r="618" spans="1:19">
      <c r="A618" s="157"/>
      <c r="B618" s="157"/>
      <c r="C618" s="157"/>
      <c r="D618" s="157"/>
      <c r="E618" s="157"/>
      <c r="F618" s="157"/>
      <c r="G618" s="157"/>
      <c r="H618" s="157"/>
      <c r="I618" s="157"/>
      <c r="J618" s="157"/>
      <c r="K618" s="157"/>
      <c r="L618" s="157"/>
      <c r="M618" s="157"/>
      <c r="N618" s="157"/>
      <c r="O618" s="157"/>
      <c r="P618" s="157"/>
      <c r="Q618" s="157"/>
      <c r="R618" s="157"/>
      <c r="S618" s="157"/>
    </row>
    <row r="619" spans="1:19">
      <c r="A619" s="157"/>
      <c r="B619" s="157"/>
      <c r="C619" s="157"/>
      <c r="D619" s="157"/>
      <c r="E619" s="157"/>
      <c r="F619" s="157"/>
      <c r="G619" s="157"/>
      <c r="H619" s="157"/>
      <c r="I619" s="157"/>
      <c r="J619" s="157"/>
      <c r="K619" s="157"/>
      <c r="L619" s="157"/>
      <c r="M619" s="157"/>
      <c r="N619" s="157"/>
      <c r="O619" s="157"/>
      <c r="P619" s="157"/>
      <c r="Q619" s="157"/>
      <c r="R619" s="157"/>
      <c r="S619" s="157"/>
    </row>
    <row r="620" spans="1:19">
      <c r="A620" s="157"/>
      <c r="B620" s="157"/>
      <c r="C620" s="157"/>
      <c r="D620" s="157"/>
      <c r="E620" s="157"/>
      <c r="F620" s="157"/>
      <c r="G620" s="157"/>
      <c r="H620" s="157"/>
      <c r="I620" s="157"/>
      <c r="J620" s="157"/>
      <c r="K620" s="157"/>
      <c r="L620" s="157"/>
      <c r="M620" s="157"/>
      <c r="N620" s="157"/>
      <c r="O620" s="157"/>
      <c r="P620" s="157"/>
      <c r="Q620" s="157"/>
      <c r="R620" s="157"/>
      <c r="S620" s="157"/>
    </row>
    <row r="621" spans="1:19">
      <c r="A621" s="157"/>
      <c r="B621" s="157"/>
      <c r="C621" s="157"/>
      <c r="D621" s="157"/>
      <c r="E621" s="157"/>
      <c r="F621" s="157"/>
      <c r="G621" s="157"/>
      <c r="H621" s="157"/>
      <c r="I621" s="157"/>
      <c r="J621" s="157"/>
      <c r="K621" s="157"/>
      <c r="L621" s="157"/>
      <c r="M621" s="157"/>
      <c r="N621" s="157"/>
      <c r="O621" s="157"/>
      <c r="P621" s="157"/>
      <c r="Q621" s="157"/>
      <c r="R621" s="157"/>
      <c r="S621" s="157"/>
    </row>
    <row r="622" spans="1:19">
      <c r="A622" s="157"/>
      <c r="B622" s="157"/>
      <c r="C622" s="157"/>
      <c r="D622" s="157"/>
      <c r="E622" s="157"/>
      <c r="F622" s="157"/>
      <c r="G622" s="157"/>
      <c r="H622" s="157"/>
      <c r="I622" s="157"/>
      <c r="J622" s="157"/>
      <c r="K622" s="157"/>
      <c r="L622" s="157"/>
      <c r="M622" s="157"/>
      <c r="N622" s="157"/>
      <c r="O622" s="157"/>
      <c r="P622" s="157"/>
      <c r="Q622" s="157"/>
      <c r="R622" s="157"/>
      <c r="S622" s="157"/>
    </row>
    <row r="623" spans="1:19">
      <c r="A623" s="157"/>
      <c r="B623" s="157"/>
      <c r="C623" s="157"/>
      <c r="D623" s="157"/>
      <c r="E623" s="157"/>
      <c r="F623" s="157"/>
      <c r="G623" s="157"/>
      <c r="H623" s="157"/>
      <c r="I623" s="157"/>
      <c r="J623" s="157"/>
      <c r="K623" s="157"/>
      <c r="L623" s="157"/>
      <c r="M623" s="157"/>
      <c r="N623" s="157"/>
      <c r="O623" s="157"/>
      <c r="P623" s="157"/>
      <c r="Q623" s="157"/>
      <c r="R623" s="157"/>
      <c r="S623" s="157"/>
    </row>
    <row r="624" spans="1:19">
      <c r="A624" s="157"/>
      <c r="B624" s="157"/>
      <c r="C624" s="157"/>
      <c r="D624" s="157"/>
      <c r="E624" s="157"/>
      <c r="F624" s="157"/>
      <c r="G624" s="157"/>
      <c r="H624" s="157"/>
      <c r="I624" s="157"/>
      <c r="J624" s="157"/>
      <c r="K624" s="157"/>
      <c r="L624" s="157"/>
      <c r="M624" s="157"/>
      <c r="N624" s="157"/>
      <c r="O624" s="157"/>
      <c r="P624" s="157"/>
      <c r="Q624" s="157"/>
      <c r="R624" s="157"/>
      <c r="S624" s="157"/>
    </row>
    <row r="625" spans="1:19">
      <c r="A625" s="157"/>
      <c r="B625" s="157"/>
      <c r="C625" s="157"/>
      <c r="D625" s="157"/>
      <c r="E625" s="157"/>
      <c r="F625" s="157"/>
      <c r="G625" s="157"/>
      <c r="H625" s="157"/>
      <c r="I625" s="157"/>
      <c r="J625" s="157"/>
      <c r="K625" s="157"/>
      <c r="L625" s="157"/>
      <c r="M625" s="157"/>
      <c r="N625" s="157"/>
      <c r="O625" s="157"/>
      <c r="P625" s="157"/>
      <c r="Q625" s="157"/>
      <c r="R625" s="157"/>
      <c r="S625" s="157"/>
    </row>
    <row r="626" spans="1:19">
      <c r="A626" s="157"/>
      <c r="B626" s="157"/>
      <c r="C626" s="157"/>
      <c r="D626" s="157"/>
      <c r="E626" s="157"/>
      <c r="F626" s="157"/>
      <c r="G626" s="157"/>
      <c r="H626" s="157"/>
      <c r="I626" s="157"/>
      <c r="J626" s="157"/>
      <c r="K626" s="157"/>
      <c r="L626" s="157"/>
      <c r="M626" s="157"/>
      <c r="N626" s="157"/>
      <c r="O626" s="157"/>
      <c r="P626" s="157"/>
      <c r="Q626" s="157"/>
      <c r="R626" s="157"/>
      <c r="S626" s="157"/>
    </row>
    <row r="627" spans="1:19">
      <c r="A627" s="157"/>
      <c r="B627" s="157"/>
      <c r="C627" s="157"/>
      <c r="D627" s="157"/>
      <c r="E627" s="157"/>
      <c r="F627" s="157"/>
      <c r="G627" s="157"/>
      <c r="H627" s="157"/>
      <c r="I627" s="157"/>
      <c r="J627" s="157"/>
      <c r="K627" s="157"/>
      <c r="L627" s="157"/>
      <c r="M627" s="157"/>
      <c r="N627" s="157"/>
      <c r="O627" s="157"/>
      <c r="P627" s="157"/>
      <c r="Q627" s="157"/>
      <c r="R627" s="157"/>
      <c r="S627" s="157"/>
    </row>
    <row r="628" spans="1:19">
      <c r="A628" s="157"/>
      <c r="B628" s="157"/>
      <c r="C628" s="157"/>
      <c r="D628" s="157"/>
      <c r="E628" s="157"/>
      <c r="F628" s="157"/>
      <c r="G628" s="157"/>
      <c r="H628" s="157"/>
      <c r="I628" s="157"/>
      <c r="J628" s="157"/>
      <c r="K628" s="157"/>
      <c r="L628" s="157"/>
      <c r="M628" s="157"/>
      <c r="N628" s="157"/>
      <c r="O628" s="157"/>
      <c r="P628" s="157"/>
      <c r="Q628" s="157"/>
      <c r="R628" s="157"/>
      <c r="S628" s="157"/>
    </row>
    <row r="629" spans="1:19">
      <c r="A629" s="157"/>
      <c r="B629" s="157"/>
      <c r="C629" s="157"/>
      <c r="D629" s="157"/>
      <c r="E629" s="157"/>
      <c r="F629" s="157"/>
      <c r="G629" s="157"/>
      <c r="H629" s="157"/>
      <c r="I629" s="157"/>
      <c r="J629" s="157"/>
      <c r="K629" s="157"/>
      <c r="L629" s="157"/>
      <c r="M629" s="157"/>
      <c r="N629" s="157"/>
      <c r="O629" s="157"/>
      <c r="P629" s="157"/>
      <c r="Q629" s="157"/>
      <c r="R629" s="157"/>
      <c r="S629" s="157"/>
    </row>
    <row r="630" spans="1:19">
      <c r="A630" s="157"/>
      <c r="B630" s="157"/>
      <c r="C630" s="157"/>
      <c r="D630" s="157"/>
      <c r="E630" s="157"/>
      <c r="F630" s="157"/>
      <c r="G630" s="157"/>
      <c r="H630" s="157"/>
      <c r="I630" s="157"/>
      <c r="J630" s="157"/>
      <c r="K630" s="157"/>
      <c r="L630" s="157"/>
      <c r="M630" s="157"/>
      <c r="N630" s="157"/>
      <c r="O630" s="157"/>
      <c r="P630" s="157"/>
      <c r="Q630" s="157"/>
      <c r="R630" s="157"/>
      <c r="S630" s="157"/>
    </row>
    <row r="631" spans="1:19">
      <c r="A631" s="157"/>
      <c r="B631" s="157"/>
      <c r="C631" s="157"/>
      <c r="D631" s="157"/>
      <c r="E631" s="157"/>
      <c r="F631" s="157"/>
      <c r="G631" s="157"/>
      <c r="H631" s="157"/>
      <c r="I631" s="157"/>
      <c r="J631" s="157"/>
      <c r="K631" s="157"/>
      <c r="L631" s="157"/>
      <c r="M631" s="157"/>
      <c r="N631" s="157"/>
      <c r="O631" s="157"/>
      <c r="P631" s="157"/>
      <c r="Q631" s="157"/>
      <c r="R631" s="157"/>
      <c r="S631" s="157"/>
    </row>
    <row r="632" spans="1:19">
      <c r="A632" s="157"/>
      <c r="B632" s="157"/>
      <c r="C632" s="157"/>
      <c r="D632" s="157"/>
      <c r="E632" s="157"/>
      <c r="F632" s="157"/>
      <c r="G632" s="157"/>
      <c r="H632" s="157"/>
      <c r="I632" s="157"/>
      <c r="J632" s="157"/>
      <c r="K632" s="157"/>
      <c r="L632" s="157"/>
      <c r="M632" s="157"/>
      <c r="N632" s="157"/>
      <c r="O632" s="157"/>
      <c r="P632" s="157"/>
      <c r="Q632" s="157"/>
      <c r="R632" s="157"/>
      <c r="S632" s="157"/>
    </row>
    <row r="633" spans="1:19">
      <c r="A633" s="157"/>
      <c r="B633" s="157"/>
      <c r="C633" s="157"/>
      <c r="D633" s="157"/>
      <c r="E633" s="157"/>
      <c r="F633" s="157"/>
      <c r="G633" s="157"/>
      <c r="H633" s="157"/>
      <c r="I633" s="157"/>
      <c r="J633" s="157"/>
      <c r="K633" s="157"/>
      <c r="L633" s="157"/>
      <c r="M633" s="157"/>
      <c r="N633" s="157"/>
      <c r="O633" s="157"/>
      <c r="P633" s="157"/>
      <c r="Q633" s="157"/>
      <c r="R633" s="157"/>
      <c r="S633" s="157"/>
    </row>
    <row r="634" spans="1:19">
      <c r="A634" s="157"/>
      <c r="B634" s="157"/>
      <c r="C634" s="157"/>
      <c r="D634" s="157"/>
      <c r="E634" s="157"/>
      <c r="F634" s="157"/>
      <c r="G634" s="157"/>
      <c r="H634" s="157"/>
      <c r="I634" s="157"/>
      <c r="J634" s="157"/>
      <c r="K634" s="157"/>
      <c r="L634" s="157"/>
      <c r="M634" s="157"/>
      <c r="N634" s="157"/>
      <c r="O634" s="157"/>
      <c r="P634" s="157"/>
      <c r="Q634" s="157"/>
      <c r="R634" s="157"/>
      <c r="S634" s="157"/>
    </row>
    <row r="635" spans="1:19">
      <c r="A635" s="157"/>
      <c r="B635" s="157"/>
      <c r="C635" s="157"/>
      <c r="D635" s="157"/>
      <c r="E635" s="157"/>
      <c r="F635" s="157"/>
      <c r="G635" s="157"/>
      <c r="H635" s="157"/>
      <c r="I635" s="157"/>
      <c r="J635" s="157"/>
      <c r="K635" s="157"/>
      <c r="L635" s="157"/>
      <c r="M635" s="157"/>
      <c r="N635" s="157"/>
      <c r="O635" s="157"/>
      <c r="P635" s="157"/>
      <c r="Q635" s="157"/>
      <c r="R635" s="157"/>
      <c r="S635" s="157"/>
    </row>
    <row r="636" spans="1:19">
      <c r="A636" s="157"/>
      <c r="B636" s="157"/>
      <c r="C636" s="157"/>
      <c r="D636" s="157"/>
      <c r="E636" s="157"/>
      <c r="F636" s="157"/>
      <c r="G636" s="157"/>
      <c r="H636" s="157"/>
      <c r="I636" s="157"/>
      <c r="J636" s="157"/>
      <c r="K636" s="157"/>
      <c r="L636" s="157"/>
      <c r="M636" s="157"/>
      <c r="N636" s="157"/>
      <c r="O636" s="157"/>
      <c r="P636" s="157"/>
      <c r="Q636" s="157"/>
      <c r="R636" s="157"/>
      <c r="S636" s="157"/>
    </row>
    <row r="637" spans="1:19">
      <c r="A637" s="157"/>
      <c r="B637" s="157"/>
      <c r="C637" s="157"/>
      <c r="D637" s="157"/>
      <c r="E637" s="157"/>
      <c r="F637" s="157"/>
      <c r="G637" s="157"/>
      <c r="H637" s="157"/>
      <c r="I637" s="157"/>
      <c r="J637" s="157"/>
      <c r="K637" s="157"/>
      <c r="L637" s="157"/>
      <c r="M637" s="157"/>
      <c r="N637" s="157"/>
      <c r="O637" s="157"/>
      <c r="P637" s="157"/>
      <c r="Q637" s="157"/>
      <c r="R637" s="157"/>
      <c r="S637" s="157"/>
    </row>
    <row r="638" spans="1:19">
      <c r="A638" s="157"/>
      <c r="B638" s="157"/>
      <c r="C638" s="157"/>
      <c r="D638" s="157"/>
      <c r="E638" s="157"/>
      <c r="F638" s="157"/>
      <c r="G638" s="157"/>
      <c r="H638" s="157"/>
      <c r="I638" s="157"/>
      <c r="J638" s="157"/>
      <c r="K638" s="157"/>
      <c r="L638" s="157"/>
      <c r="M638" s="157"/>
      <c r="N638" s="157"/>
      <c r="O638" s="157"/>
      <c r="P638" s="157"/>
      <c r="Q638" s="157"/>
      <c r="R638" s="157"/>
      <c r="S638" s="157"/>
    </row>
    <row r="639" spans="1:19">
      <c r="A639" s="157"/>
      <c r="B639" s="157"/>
      <c r="C639" s="157"/>
      <c r="D639" s="157"/>
      <c r="E639" s="157"/>
      <c r="F639" s="157"/>
      <c r="G639" s="157"/>
      <c r="H639" s="157"/>
      <c r="I639" s="157"/>
      <c r="J639" s="157"/>
      <c r="K639" s="157"/>
      <c r="L639" s="157"/>
      <c r="M639" s="157"/>
      <c r="N639" s="157"/>
      <c r="O639" s="157"/>
      <c r="P639" s="157"/>
      <c r="Q639" s="157"/>
      <c r="R639" s="157"/>
      <c r="S639" s="157"/>
    </row>
    <row r="640" spans="1:19">
      <c r="A640" s="157"/>
      <c r="B640" s="157"/>
      <c r="C640" s="157"/>
      <c r="D640" s="157"/>
      <c r="E640" s="157"/>
      <c r="F640" s="157"/>
      <c r="G640" s="157"/>
      <c r="H640" s="157"/>
      <c r="I640" s="157"/>
      <c r="J640" s="157"/>
      <c r="K640" s="157"/>
      <c r="L640" s="157"/>
      <c r="M640" s="157"/>
      <c r="N640" s="157"/>
      <c r="O640" s="157"/>
      <c r="P640" s="157"/>
      <c r="Q640" s="157"/>
      <c r="R640" s="157"/>
      <c r="S640" s="157"/>
    </row>
    <row r="641" spans="1:19">
      <c r="A641" s="157"/>
      <c r="B641" s="157"/>
      <c r="C641" s="157"/>
      <c r="D641" s="157"/>
      <c r="E641" s="157"/>
      <c r="F641" s="157"/>
      <c r="G641" s="157"/>
      <c r="H641" s="157"/>
      <c r="I641" s="157"/>
      <c r="J641" s="157"/>
      <c r="K641" s="157"/>
      <c r="L641" s="157"/>
      <c r="M641" s="157"/>
      <c r="N641" s="157"/>
      <c r="O641" s="157"/>
      <c r="P641" s="157"/>
      <c r="Q641" s="157"/>
      <c r="R641" s="157"/>
      <c r="S641" s="157"/>
    </row>
    <row r="642" spans="1:19">
      <c r="A642" s="157"/>
      <c r="B642" s="157"/>
      <c r="C642" s="157"/>
      <c r="D642" s="157"/>
      <c r="E642" s="157"/>
      <c r="F642" s="157"/>
      <c r="G642" s="157"/>
      <c r="H642" s="157"/>
      <c r="I642" s="157"/>
      <c r="J642" s="157"/>
      <c r="K642" s="157"/>
      <c r="L642" s="157"/>
      <c r="M642" s="157"/>
      <c r="N642" s="157"/>
      <c r="O642" s="157"/>
      <c r="P642" s="157"/>
      <c r="Q642" s="157"/>
      <c r="R642" s="157"/>
      <c r="S642" s="157"/>
    </row>
    <row r="643" spans="1:19">
      <c r="A643" s="157"/>
      <c r="B643" s="157"/>
      <c r="C643" s="157"/>
      <c r="D643" s="157"/>
      <c r="E643" s="157"/>
      <c r="F643" s="157"/>
      <c r="G643" s="157"/>
      <c r="H643" s="157"/>
      <c r="I643" s="157"/>
      <c r="J643" s="157"/>
      <c r="K643" s="157"/>
      <c r="L643" s="157"/>
      <c r="M643" s="157"/>
      <c r="N643" s="157"/>
      <c r="O643" s="157"/>
      <c r="P643" s="157"/>
      <c r="Q643" s="157"/>
      <c r="R643" s="157"/>
      <c r="S643" s="157"/>
    </row>
    <row r="644" spans="1:19">
      <c r="A644" s="157"/>
      <c r="B644" s="157"/>
      <c r="C644" s="157"/>
      <c r="D644" s="157"/>
      <c r="E644" s="157"/>
      <c r="F644" s="157"/>
      <c r="G644" s="157"/>
      <c r="H644" s="157"/>
      <c r="I644" s="157"/>
      <c r="J644" s="157"/>
      <c r="K644" s="157"/>
      <c r="L644" s="157"/>
      <c r="M644" s="157"/>
      <c r="N644" s="157"/>
      <c r="O644" s="157"/>
      <c r="P644" s="157"/>
      <c r="Q644" s="157"/>
      <c r="R644" s="157"/>
      <c r="S644" s="157"/>
    </row>
    <row r="645" spans="1:19">
      <c r="A645" s="157"/>
      <c r="B645" s="157"/>
      <c r="C645" s="157"/>
      <c r="D645" s="157"/>
      <c r="E645" s="157"/>
      <c r="F645" s="157"/>
      <c r="G645" s="157"/>
      <c r="H645" s="157"/>
      <c r="I645" s="157"/>
      <c r="J645" s="157"/>
      <c r="K645" s="157"/>
      <c r="L645" s="157"/>
      <c r="M645" s="157"/>
      <c r="N645" s="157"/>
      <c r="O645" s="157"/>
      <c r="P645" s="157"/>
      <c r="Q645" s="157"/>
      <c r="R645" s="157"/>
      <c r="S645" s="157"/>
    </row>
    <row r="646" spans="1:19">
      <c r="A646" s="157"/>
      <c r="B646" s="157"/>
      <c r="C646" s="157"/>
      <c r="D646" s="157"/>
      <c r="E646" s="157"/>
      <c r="F646" s="157"/>
      <c r="G646" s="157"/>
      <c r="H646" s="157"/>
      <c r="I646" s="157"/>
      <c r="J646" s="157"/>
      <c r="K646" s="157"/>
      <c r="L646" s="157"/>
      <c r="M646" s="157"/>
      <c r="N646" s="157"/>
      <c r="O646" s="157"/>
      <c r="P646" s="157"/>
      <c r="Q646" s="157"/>
      <c r="R646" s="157"/>
      <c r="S646" s="157"/>
    </row>
    <row r="647" spans="1:19">
      <c r="A647" s="157"/>
      <c r="B647" s="157"/>
      <c r="C647" s="157"/>
      <c r="D647" s="157"/>
      <c r="E647" s="157"/>
      <c r="F647" s="157"/>
      <c r="G647" s="157"/>
      <c r="H647" s="157"/>
      <c r="I647" s="157"/>
      <c r="J647" s="157"/>
      <c r="K647" s="157"/>
      <c r="L647" s="157"/>
      <c r="M647" s="157"/>
      <c r="N647" s="157"/>
      <c r="O647" s="157"/>
      <c r="P647" s="157"/>
      <c r="Q647" s="157"/>
      <c r="R647" s="157"/>
      <c r="S647" s="157"/>
    </row>
    <row r="648" spans="1:19">
      <c r="A648" s="157"/>
      <c r="B648" s="157"/>
      <c r="C648" s="157"/>
      <c r="D648" s="157"/>
      <c r="E648" s="157"/>
      <c r="F648" s="157"/>
      <c r="G648" s="157"/>
      <c r="H648" s="157"/>
      <c r="I648" s="157"/>
      <c r="J648" s="157"/>
      <c r="K648" s="157"/>
      <c r="L648" s="157"/>
      <c r="M648" s="157"/>
      <c r="N648" s="157"/>
      <c r="O648" s="157"/>
      <c r="P648" s="157"/>
      <c r="Q648" s="157"/>
      <c r="R648" s="157"/>
      <c r="S648" s="157"/>
    </row>
    <row r="649" spans="1:19">
      <c r="A649" s="157"/>
      <c r="B649" s="157"/>
      <c r="C649" s="157"/>
      <c r="D649" s="157"/>
      <c r="E649" s="157"/>
      <c r="F649" s="157"/>
      <c r="G649" s="157"/>
      <c r="H649" s="157"/>
      <c r="I649" s="157"/>
      <c r="J649" s="157"/>
      <c r="K649" s="157"/>
      <c r="L649" s="157"/>
      <c r="M649" s="157"/>
      <c r="N649" s="157"/>
      <c r="O649" s="157"/>
      <c r="P649" s="157"/>
      <c r="Q649" s="157"/>
      <c r="R649" s="157"/>
      <c r="S649" s="157"/>
    </row>
    <row r="650" spans="1:19">
      <c r="A650" s="157"/>
      <c r="B650" s="157"/>
      <c r="C650" s="157"/>
      <c r="D650" s="157"/>
      <c r="E650" s="157"/>
      <c r="F650" s="157"/>
      <c r="G650" s="157"/>
      <c r="H650" s="157"/>
      <c r="I650" s="157"/>
      <c r="J650" s="157"/>
      <c r="K650" s="157"/>
      <c r="L650" s="157"/>
      <c r="M650" s="157"/>
      <c r="N650" s="157"/>
      <c r="O650" s="157"/>
      <c r="P650" s="157"/>
      <c r="Q650" s="157"/>
      <c r="R650" s="157"/>
      <c r="S650" s="157"/>
    </row>
    <row r="651" spans="1:19">
      <c r="A651" s="157"/>
      <c r="B651" s="157"/>
      <c r="C651" s="157"/>
      <c r="D651" s="157"/>
      <c r="E651" s="157"/>
      <c r="F651" s="157"/>
      <c r="G651" s="157"/>
      <c r="H651" s="157"/>
      <c r="I651" s="157"/>
      <c r="J651" s="157"/>
      <c r="K651" s="157"/>
      <c r="L651" s="157"/>
      <c r="M651" s="157"/>
      <c r="N651" s="157"/>
      <c r="O651" s="157"/>
      <c r="P651" s="157"/>
      <c r="Q651" s="157"/>
      <c r="R651" s="157"/>
      <c r="S651" s="157"/>
    </row>
    <row r="652" spans="1:19">
      <c r="A652" s="157"/>
      <c r="B652" s="157"/>
      <c r="C652" s="157"/>
      <c r="D652" s="157"/>
      <c r="E652" s="157"/>
      <c r="F652" s="157"/>
      <c r="G652" s="157"/>
      <c r="H652" s="157"/>
      <c r="I652" s="157"/>
      <c r="J652" s="157"/>
      <c r="K652" s="157"/>
      <c r="L652" s="157"/>
      <c r="M652" s="157"/>
      <c r="N652" s="157"/>
      <c r="O652" s="157"/>
      <c r="P652" s="157"/>
      <c r="Q652" s="157"/>
      <c r="R652" s="157"/>
      <c r="S652" s="157"/>
    </row>
    <row r="653" spans="1:19">
      <c r="A653" s="157"/>
      <c r="B653" s="157"/>
      <c r="C653" s="157"/>
      <c r="D653" s="157"/>
      <c r="E653" s="157"/>
      <c r="F653" s="157"/>
      <c r="G653" s="157"/>
      <c r="H653" s="157"/>
      <c r="I653" s="157"/>
      <c r="J653" s="157"/>
      <c r="K653" s="157"/>
      <c r="L653" s="157"/>
      <c r="M653" s="157"/>
      <c r="N653" s="157"/>
      <c r="O653" s="157"/>
      <c r="P653" s="157"/>
      <c r="Q653" s="157"/>
      <c r="R653" s="157"/>
      <c r="S653" s="157"/>
    </row>
    <row r="654" spans="1:19">
      <c r="A654" s="157"/>
      <c r="B654" s="157"/>
      <c r="C654" s="157"/>
      <c r="D654" s="157"/>
      <c r="E654" s="157"/>
      <c r="F654" s="157"/>
      <c r="G654" s="157"/>
      <c r="H654" s="157"/>
      <c r="I654" s="157"/>
      <c r="J654" s="157"/>
      <c r="K654" s="157"/>
      <c r="L654" s="157"/>
      <c r="M654" s="157"/>
      <c r="N654" s="157"/>
      <c r="O654" s="157"/>
      <c r="P654" s="157"/>
      <c r="Q654" s="157"/>
      <c r="R654" s="157"/>
      <c r="S654" s="157"/>
    </row>
    <row r="655" spans="1:19">
      <c r="A655" s="157"/>
      <c r="B655" s="157"/>
      <c r="C655" s="157"/>
      <c r="D655" s="157"/>
      <c r="E655" s="157"/>
      <c r="F655" s="157"/>
      <c r="G655" s="157"/>
      <c r="H655" s="157"/>
      <c r="I655" s="157"/>
      <c r="J655" s="157"/>
      <c r="K655" s="157"/>
      <c r="L655" s="157"/>
      <c r="M655" s="157"/>
      <c r="N655" s="157"/>
      <c r="O655" s="157"/>
      <c r="P655" s="157"/>
      <c r="Q655" s="157"/>
      <c r="R655" s="157"/>
      <c r="S655" s="157"/>
    </row>
    <row r="656" spans="1:19">
      <c r="A656" s="157"/>
      <c r="B656" s="157"/>
      <c r="C656" s="157"/>
      <c r="D656" s="157"/>
      <c r="E656" s="157"/>
      <c r="F656" s="157"/>
      <c r="G656" s="157"/>
      <c r="H656" s="157"/>
      <c r="I656" s="157"/>
      <c r="J656" s="157"/>
      <c r="K656" s="157"/>
      <c r="L656" s="157"/>
      <c r="M656" s="157"/>
      <c r="N656" s="157"/>
      <c r="O656" s="157"/>
      <c r="P656" s="157"/>
      <c r="Q656" s="157"/>
      <c r="R656" s="157"/>
      <c r="S656" s="157"/>
    </row>
    <row r="657" spans="1:19">
      <c r="A657" s="157"/>
      <c r="B657" s="157"/>
      <c r="C657" s="157"/>
      <c r="D657" s="157"/>
      <c r="E657" s="157"/>
      <c r="F657" s="157"/>
      <c r="G657" s="157"/>
      <c r="H657" s="157"/>
      <c r="I657" s="157"/>
      <c r="J657" s="157"/>
      <c r="K657" s="157"/>
      <c r="L657" s="157"/>
      <c r="M657" s="157"/>
      <c r="N657" s="157"/>
      <c r="O657" s="157"/>
      <c r="P657" s="157"/>
      <c r="Q657" s="157"/>
      <c r="R657" s="157"/>
      <c r="S657" s="157"/>
    </row>
    <row r="658" spans="1:19">
      <c r="A658" s="157"/>
      <c r="B658" s="157"/>
      <c r="C658" s="157"/>
      <c r="D658" s="157"/>
      <c r="E658" s="157"/>
      <c r="F658" s="157"/>
      <c r="G658" s="157"/>
      <c r="H658" s="157"/>
      <c r="I658" s="157"/>
      <c r="J658" s="157"/>
      <c r="K658" s="157"/>
      <c r="L658" s="157"/>
      <c r="M658" s="157"/>
      <c r="N658" s="157"/>
      <c r="O658" s="157"/>
      <c r="P658" s="157"/>
      <c r="Q658" s="157"/>
      <c r="R658" s="157"/>
      <c r="S658" s="157"/>
    </row>
    <row r="659" spans="1:19">
      <c r="A659" s="157"/>
      <c r="B659" s="157"/>
      <c r="C659" s="157"/>
      <c r="D659" s="157"/>
      <c r="E659" s="157"/>
      <c r="F659" s="157"/>
      <c r="G659" s="157"/>
      <c r="H659" s="157"/>
      <c r="I659" s="157"/>
      <c r="J659" s="157"/>
      <c r="K659" s="157"/>
      <c r="L659" s="157"/>
      <c r="M659" s="157"/>
      <c r="N659" s="157"/>
      <c r="O659" s="157"/>
      <c r="P659" s="157"/>
      <c r="Q659" s="157"/>
      <c r="R659" s="157"/>
      <c r="S659" s="157"/>
    </row>
    <row r="660" spans="1:19">
      <c r="A660" s="157"/>
      <c r="B660" s="157"/>
      <c r="C660" s="157"/>
      <c r="D660" s="157"/>
      <c r="E660" s="157"/>
      <c r="F660" s="157"/>
      <c r="G660" s="157"/>
      <c r="H660" s="157"/>
      <c r="I660" s="157"/>
      <c r="J660" s="157"/>
      <c r="K660" s="157"/>
      <c r="L660" s="157"/>
      <c r="M660" s="157"/>
      <c r="N660" s="157"/>
      <c r="O660" s="157"/>
      <c r="P660" s="157"/>
      <c r="Q660" s="157"/>
      <c r="R660" s="157"/>
      <c r="S660" s="157"/>
    </row>
    <row r="661" spans="1:19">
      <c r="A661" s="157"/>
      <c r="B661" s="157"/>
      <c r="C661" s="157"/>
      <c r="D661" s="157"/>
      <c r="E661" s="157"/>
      <c r="F661" s="157"/>
      <c r="G661" s="157"/>
      <c r="H661" s="157"/>
      <c r="I661" s="157"/>
      <c r="J661" s="157"/>
      <c r="K661" s="157"/>
      <c r="L661" s="157"/>
      <c r="M661" s="157"/>
      <c r="N661" s="157"/>
      <c r="O661" s="157"/>
      <c r="P661" s="157"/>
      <c r="Q661" s="157"/>
      <c r="R661" s="157"/>
      <c r="S661" s="157"/>
    </row>
    <row r="662" spans="1:19">
      <c r="A662" s="157"/>
      <c r="B662" s="157"/>
      <c r="C662" s="157"/>
      <c r="D662" s="157"/>
      <c r="E662" s="157"/>
      <c r="F662" s="157"/>
      <c r="G662" s="157"/>
      <c r="H662" s="157"/>
      <c r="I662" s="157"/>
      <c r="J662" s="157"/>
      <c r="K662" s="157"/>
      <c r="L662" s="157"/>
      <c r="M662" s="157"/>
      <c r="N662" s="157"/>
      <c r="O662" s="157"/>
      <c r="P662" s="157"/>
      <c r="Q662" s="157"/>
      <c r="R662" s="157"/>
      <c r="S662" s="157"/>
    </row>
    <row r="663" spans="1:19">
      <c r="A663" s="157"/>
      <c r="B663" s="157"/>
      <c r="C663" s="157"/>
      <c r="D663" s="157"/>
      <c r="E663" s="157"/>
      <c r="F663" s="157"/>
      <c r="G663" s="157"/>
      <c r="H663" s="157"/>
      <c r="I663" s="157"/>
      <c r="J663" s="157"/>
      <c r="K663" s="157"/>
      <c r="L663" s="157"/>
      <c r="M663" s="157"/>
      <c r="N663" s="157"/>
      <c r="O663" s="157"/>
      <c r="P663" s="157"/>
      <c r="Q663" s="157"/>
      <c r="R663" s="157"/>
      <c r="S663" s="157"/>
    </row>
    <row r="664" spans="1:19">
      <c r="A664" s="157"/>
      <c r="B664" s="157"/>
      <c r="C664" s="157"/>
      <c r="D664" s="157"/>
      <c r="E664" s="157"/>
      <c r="F664" s="157"/>
      <c r="G664" s="157"/>
      <c r="H664" s="157"/>
      <c r="I664" s="157"/>
      <c r="J664" s="157"/>
      <c r="K664" s="157"/>
      <c r="L664" s="157"/>
      <c r="M664" s="157"/>
      <c r="N664" s="157"/>
      <c r="O664" s="157"/>
      <c r="P664" s="157"/>
      <c r="Q664" s="157"/>
      <c r="R664" s="157"/>
      <c r="S664" s="157"/>
    </row>
    <row r="665" spans="1:19">
      <c r="A665" s="157"/>
      <c r="B665" s="157"/>
      <c r="C665" s="157"/>
      <c r="D665" s="157"/>
      <c r="E665" s="157"/>
      <c r="F665" s="157"/>
      <c r="G665" s="157"/>
      <c r="H665" s="157"/>
      <c r="I665" s="157"/>
      <c r="J665" s="157"/>
      <c r="K665" s="157"/>
      <c r="L665" s="157"/>
      <c r="M665" s="157"/>
      <c r="N665" s="157"/>
      <c r="O665" s="157"/>
      <c r="P665" s="157"/>
      <c r="Q665" s="157"/>
      <c r="R665" s="157"/>
      <c r="S665" s="157"/>
    </row>
    <row r="666" spans="1:19">
      <c r="A666" s="157"/>
      <c r="B666" s="157"/>
      <c r="C666" s="157"/>
      <c r="D666" s="157"/>
      <c r="E666" s="157"/>
      <c r="F666" s="157"/>
      <c r="G666" s="157"/>
      <c r="H666" s="157"/>
      <c r="I666" s="157"/>
      <c r="J666" s="157"/>
      <c r="K666" s="157"/>
      <c r="L666" s="157"/>
      <c r="M666" s="157"/>
      <c r="N666" s="157"/>
      <c r="O666" s="157"/>
      <c r="P666" s="157"/>
      <c r="Q666" s="157"/>
      <c r="R666" s="157"/>
      <c r="S666" s="157"/>
    </row>
    <row r="667" spans="1:19">
      <c r="A667" s="157"/>
      <c r="B667" s="157"/>
      <c r="C667" s="157"/>
      <c r="D667" s="157"/>
      <c r="E667" s="157"/>
      <c r="F667" s="157"/>
      <c r="G667" s="157"/>
      <c r="H667" s="157"/>
      <c r="I667" s="157"/>
      <c r="J667" s="157"/>
      <c r="K667" s="157"/>
      <c r="L667" s="157"/>
      <c r="M667" s="157"/>
      <c r="N667" s="157"/>
      <c r="O667" s="157"/>
      <c r="P667" s="157"/>
      <c r="Q667" s="157"/>
      <c r="R667" s="157"/>
      <c r="S667" s="157"/>
    </row>
    <row r="668" spans="1:19">
      <c r="A668" s="157"/>
      <c r="B668" s="157"/>
      <c r="C668" s="157"/>
      <c r="D668" s="157"/>
      <c r="E668" s="157"/>
      <c r="F668" s="157"/>
      <c r="G668" s="157"/>
      <c r="H668" s="157"/>
      <c r="I668" s="157"/>
      <c r="J668" s="157"/>
      <c r="K668" s="157"/>
      <c r="L668" s="157"/>
      <c r="M668" s="157"/>
      <c r="N668" s="157"/>
      <c r="O668" s="157"/>
      <c r="P668" s="157"/>
      <c r="Q668" s="157"/>
      <c r="R668" s="157"/>
      <c r="S668" s="157"/>
    </row>
    <row r="669" spans="1:19">
      <c r="A669" s="157"/>
      <c r="B669" s="157"/>
      <c r="C669" s="157"/>
      <c r="D669" s="157"/>
      <c r="E669" s="157"/>
      <c r="F669" s="157"/>
      <c r="G669" s="157"/>
      <c r="H669" s="157"/>
      <c r="I669" s="157"/>
      <c r="J669" s="157"/>
      <c r="K669" s="157"/>
      <c r="L669" s="157"/>
      <c r="M669" s="157"/>
      <c r="N669" s="157"/>
      <c r="O669" s="157"/>
      <c r="P669" s="157"/>
      <c r="Q669" s="157"/>
      <c r="R669" s="157"/>
      <c r="S669" s="157"/>
    </row>
    <row r="670" spans="1:19">
      <c r="A670" s="157"/>
      <c r="B670" s="157"/>
      <c r="C670" s="157"/>
      <c r="D670" s="157"/>
      <c r="E670" s="157"/>
      <c r="F670" s="157"/>
      <c r="G670" s="157"/>
      <c r="H670" s="157"/>
      <c r="I670" s="157"/>
      <c r="J670" s="157"/>
      <c r="K670" s="157"/>
      <c r="L670" s="157"/>
      <c r="M670" s="157"/>
      <c r="N670" s="157"/>
      <c r="O670" s="157"/>
      <c r="P670" s="157"/>
      <c r="Q670" s="157"/>
      <c r="R670" s="157"/>
      <c r="S670" s="157"/>
    </row>
    <row r="671" spans="1:19">
      <c r="A671" s="157"/>
      <c r="B671" s="157"/>
      <c r="C671" s="157"/>
      <c r="D671" s="157"/>
      <c r="E671" s="157"/>
      <c r="F671" s="157"/>
      <c r="G671" s="157"/>
      <c r="H671" s="157"/>
      <c r="I671" s="157"/>
      <c r="J671" s="157"/>
      <c r="K671" s="157"/>
      <c r="L671" s="157"/>
      <c r="M671" s="157"/>
      <c r="N671" s="157"/>
      <c r="O671" s="157"/>
      <c r="P671" s="157"/>
      <c r="Q671" s="157"/>
      <c r="R671" s="157"/>
      <c r="S671" s="157"/>
    </row>
    <row r="672" spans="1:19">
      <c r="A672" s="157"/>
      <c r="B672" s="157"/>
      <c r="C672" s="157"/>
      <c r="D672" s="157"/>
      <c r="E672" s="157"/>
      <c r="F672" s="157"/>
      <c r="G672" s="157"/>
      <c r="H672" s="157"/>
      <c r="I672" s="157"/>
      <c r="J672" s="157"/>
      <c r="K672" s="157"/>
      <c r="L672" s="157"/>
      <c r="M672" s="157"/>
      <c r="N672" s="157"/>
      <c r="O672" s="157"/>
      <c r="P672" s="157"/>
      <c r="Q672" s="157"/>
      <c r="R672" s="157"/>
      <c r="S672" s="157"/>
    </row>
    <row r="673" spans="1:19">
      <c r="A673" s="157"/>
      <c r="B673" s="157"/>
      <c r="C673" s="157"/>
      <c r="D673" s="157"/>
      <c r="E673" s="157"/>
      <c r="F673" s="157"/>
      <c r="G673" s="157"/>
      <c r="H673" s="157"/>
      <c r="I673" s="157"/>
      <c r="J673" s="157"/>
      <c r="K673" s="157"/>
      <c r="L673" s="157"/>
      <c r="M673" s="157"/>
      <c r="N673" s="157"/>
      <c r="O673" s="157"/>
      <c r="P673" s="157"/>
      <c r="Q673" s="157"/>
      <c r="R673" s="157"/>
      <c r="S673" s="157"/>
    </row>
    <row r="674" spans="1:19">
      <c r="A674" s="157"/>
      <c r="B674" s="157"/>
      <c r="C674" s="157"/>
      <c r="D674" s="157"/>
      <c r="E674" s="157"/>
      <c r="F674" s="157"/>
      <c r="G674" s="157"/>
      <c r="H674" s="157"/>
      <c r="I674" s="157"/>
      <c r="J674" s="157"/>
      <c r="K674" s="157"/>
      <c r="L674" s="157"/>
      <c r="M674" s="157"/>
      <c r="N674" s="157"/>
      <c r="O674" s="157"/>
      <c r="P674" s="157"/>
      <c r="Q674" s="157"/>
      <c r="R674" s="157"/>
      <c r="S674" s="157"/>
    </row>
    <row r="675" spans="1:19">
      <c r="A675" s="157"/>
      <c r="B675" s="157"/>
      <c r="C675" s="157"/>
      <c r="D675" s="157"/>
      <c r="E675" s="157"/>
      <c r="F675" s="157"/>
      <c r="G675" s="157"/>
      <c r="H675" s="157"/>
      <c r="I675" s="157"/>
      <c r="J675" s="157"/>
      <c r="K675" s="157"/>
      <c r="L675" s="157"/>
      <c r="M675" s="157"/>
      <c r="N675" s="157"/>
      <c r="O675" s="157"/>
      <c r="P675" s="157"/>
      <c r="Q675" s="157"/>
      <c r="R675" s="157"/>
      <c r="S675" s="157"/>
    </row>
    <row r="676" spans="1:19">
      <c r="A676" s="157"/>
      <c r="B676" s="157"/>
      <c r="C676" s="157"/>
      <c r="D676" s="157"/>
      <c r="E676" s="157"/>
      <c r="F676" s="157"/>
      <c r="G676" s="157"/>
      <c r="H676" s="157"/>
      <c r="I676" s="157"/>
      <c r="J676" s="157"/>
      <c r="K676" s="157"/>
      <c r="L676" s="157"/>
      <c r="M676" s="157"/>
      <c r="N676" s="157"/>
      <c r="O676" s="157"/>
      <c r="P676" s="157"/>
      <c r="Q676" s="157"/>
      <c r="R676" s="157"/>
      <c r="S676" s="157"/>
    </row>
    <row r="677" spans="1:19">
      <c r="A677" s="157"/>
      <c r="B677" s="157"/>
      <c r="C677" s="157"/>
      <c r="D677" s="157"/>
      <c r="E677" s="157"/>
      <c r="F677" s="157"/>
      <c r="G677" s="157"/>
      <c r="H677" s="157"/>
      <c r="I677" s="157"/>
      <c r="J677" s="157"/>
      <c r="K677" s="157"/>
      <c r="L677" s="157"/>
      <c r="M677" s="157"/>
      <c r="N677" s="157"/>
      <c r="O677" s="157"/>
      <c r="P677" s="157"/>
      <c r="Q677" s="157"/>
      <c r="R677" s="157"/>
      <c r="S677" s="157"/>
    </row>
    <row r="678" spans="1:19">
      <c r="A678" s="157"/>
      <c r="B678" s="157"/>
      <c r="C678" s="157"/>
      <c r="D678" s="157"/>
      <c r="E678" s="157"/>
      <c r="F678" s="157"/>
      <c r="G678" s="157"/>
      <c r="H678" s="157"/>
      <c r="I678" s="157"/>
      <c r="J678" s="157"/>
      <c r="K678" s="157"/>
      <c r="L678" s="157"/>
      <c r="M678" s="157"/>
      <c r="N678" s="157"/>
      <c r="O678" s="157"/>
      <c r="P678" s="157"/>
      <c r="Q678" s="157"/>
      <c r="R678" s="157"/>
      <c r="S678" s="157"/>
    </row>
    <row r="679" spans="1:19">
      <c r="A679" s="157"/>
      <c r="B679" s="157"/>
      <c r="C679" s="157"/>
      <c r="D679" s="157"/>
      <c r="E679" s="157"/>
      <c r="F679" s="157"/>
      <c r="G679" s="157"/>
      <c r="H679" s="157"/>
      <c r="I679" s="157"/>
      <c r="J679" s="157"/>
      <c r="K679" s="157"/>
      <c r="L679" s="157"/>
      <c r="M679" s="157"/>
      <c r="N679" s="157"/>
      <c r="O679" s="157"/>
      <c r="P679" s="157"/>
      <c r="Q679" s="157"/>
      <c r="R679" s="157"/>
      <c r="S679" s="157"/>
    </row>
    <row r="680" spans="1:19">
      <c r="A680" s="157"/>
      <c r="B680" s="157"/>
      <c r="C680" s="157"/>
      <c r="D680" s="157"/>
      <c r="E680" s="157"/>
      <c r="F680" s="157"/>
      <c r="G680" s="157"/>
      <c r="H680" s="157"/>
      <c r="I680" s="157"/>
      <c r="J680" s="157"/>
      <c r="K680" s="157"/>
      <c r="L680" s="157"/>
      <c r="M680" s="157"/>
      <c r="N680" s="157"/>
      <c r="O680" s="157"/>
      <c r="P680" s="157"/>
      <c r="Q680" s="157"/>
      <c r="R680" s="157"/>
      <c r="S680" s="157"/>
    </row>
    <row r="681" spans="1:19">
      <c r="A681" s="157"/>
      <c r="B681" s="157"/>
      <c r="C681" s="157"/>
      <c r="D681" s="157"/>
      <c r="E681" s="157"/>
      <c r="F681" s="157"/>
      <c r="G681" s="157"/>
      <c r="H681" s="157"/>
      <c r="I681" s="157"/>
      <c r="J681" s="157"/>
      <c r="K681" s="157"/>
      <c r="L681" s="157"/>
      <c r="M681" s="157"/>
      <c r="N681" s="157"/>
      <c r="O681" s="157"/>
      <c r="P681" s="157"/>
      <c r="Q681" s="157"/>
      <c r="R681" s="157"/>
      <c r="S681" s="157"/>
    </row>
    <row r="682" spans="1:19">
      <c r="A682" s="157"/>
      <c r="B682" s="157"/>
      <c r="C682" s="157"/>
      <c r="D682" s="157"/>
      <c r="E682" s="157"/>
      <c r="F682" s="157"/>
      <c r="G682" s="157"/>
      <c r="H682" s="157"/>
      <c r="I682" s="157"/>
      <c r="J682" s="157"/>
      <c r="K682" s="157"/>
      <c r="L682" s="157"/>
      <c r="M682" s="157"/>
      <c r="N682" s="157"/>
      <c r="O682" s="157"/>
      <c r="P682" s="157"/>
      <c r="Q682" s="157"/>
      <c r="R682" s="157"/>
      <c r="S682" s="157"/>
    </row>
    <row r="683" spans="1:19">
      <c r="A683" s="157"/>
      <c r="B683" s="157"/>
      <c r="C683" s="157"/>
      <c r="D683" s="157"/>
      <c r="E683" s="157"/>
      <c r="F683" s="157"/>
      <c r="G683" s="157"/>
      <c r="H683" s="157"/>
      <c r="I683" s="157"/>
      <c r="J683" s="157"/>
      <c r="K683" s="157"/>
      <c r="L683" s="157"/>
      <c r="M683" s="157"/>
      <c r="N683" s="157"/>
      <c r="O683" s="157"/>
      <c r="P683" s="157"/>
      <c r="Q683" s="157"/>
      <c r="R683" s="157"/>
      <c r="S683" s="157"/>
    </row>
    <row r="684" spans="1:19">
      <c r="A684" s="157"/>
      <c r="B684" s="157"/>
      <c r="C684" s="157"/>
      <c r="D684" s="157"/>
      <c r="E684" s="157"/>
      <c r="F684" s="157"/>
      <c r="G684" s="157"/>
      <c r="H684" s="157"/>
      <c r="I684" s="157"/>
      <c r="J684" s="157"/>
      <c r="K684" s="157"/>
      <c r="L684" s="157"/>
      <c r="M684" s="157"/>
      <c r="N684" s="157"/>
      <c r="O684" s="157"/>
      <c r="P684" s="157"/>
      <c r="Q684" s="157"/>
      <c r="R684" s="157"/>
      <c r="S684" s="157"/>
    </row>
    <row r="685" spans="1:19">
      <c r="A685" s="157"/>
      <c r="B685" s="157"/>
      <c r="C685" s="157"/>
      <c r="D685" s="157"/>
      <c r="E685" s="157"/>
      <c r="F685" s="157"/>
      <c r="G685" s="157"/>
      <c r="H685" s="157"/>
      <c r="I685" s="157"/>
      <c r="J685" s="157"/>
      <c r="K685" s="157"/>
      <c r="L685" s="157"/>
      <c r="M685" s="157"/>
      <c r="N685" s="157"/>
      <c r="O685" s="157"/>
      <c r="P685" s="157"/>
      <c r="Q685" s="157"/>
      <c r="R685" s="157"/>
      <c r="S685" s="157"/>
    </row>
    <row r="686" spans="1:19">
      <c r="A686" s="157"/>
      <c r="B686" s="157"/>
      <c r="C686" s="157"/>
      <c r="D686" s="157"/>
      <c r="E686" s="157"/>
      <c r="F686" s="157"/>
      <c r="G686" s="157"/>
      <c r="H686" s="157"/>
      <c r="I686" s="157"/>
      <c r="J686" s="157"/>
      <c r="K686" s="157"/>
      <c r="L686" s="157"/>
      <c r="M686" s="157"/>
      <c r="N686" s="157"/>
      <c r="O686" s="157"/>
      <c r="P686" s="157"/>
      <c r="Q686" s="157"/>
      <c r="R686" s="157"/>
      <c r="S686" s="157"/>
    </row>
    <row r="687" spans="1:19">
      <c r="A687" s="157"/>
      <c r="B687" s="157"/>
      <c r="C687" s="157"/>
      <c r="D687" s="157"/>
      <c r="E687" s="157"/>
      <c r="F687" s="157"/>
      <c r="G687" s="157"/>
      <c r="H687" s="157"/>
      <c r="I687" s="157"/>
      <c r="J687" s="157"/>
      <c r="K687" s="157"/>
      <c r="L687" s="157"/>
      <c r="M687" s="157"/>
      <c r="N687" s="157"/>
      <c r="O687" s="157"/>
      <c r="P687" s="157"/>
      <c r="Q687" s="157"/>
      <c r="R687" s="157"/>
      <c r="S687" s="157"/>
    </row>
    <row r="688" spans="1:19">
      <c r="A688" s="157"/>
      <c r="B688" s="157"/>
      <c r="C688" s="157"/>
      <c r="D688" s="157"/>
      <c r="E688" s="157"/>
      <c r="F688" s="157"/>
      <c r="G688" s="157"/>
      <c r="H688" s="157"/>
      <c r="I688" s="157"/>
      <c r="J688" s="157"/>
      <c r="K688" s="157"/>
      <c r="L688" s="157"/>
      <c r="M688" s="157"/>
      <c r="N688" s="157"/>
      <c r="O688" s="157"/>
      <c r="P688" s="157"/>
      <c r="Q688" s="157"/>
      <c r="R688" s="157"/>
      <c r="S688" s="157"/>
    </row>
    <row r="689" spans="1:19">
      <c r="A689" s="157"/>
      <c r="B689" s="157"/>
      <c r="C689" s="157"/>
      <c r="D689" s="157"/>
      <c r="E689" s="157"/>
      <c r="F689" s="157"/>
      <c r="G689" s="157"/>
      <c r="H689" s="157"/>
      <c r="I689" s="157"/>
      <c r="J689" s="157"/>
      <c r="K689" s="157"/>
      <c r="L689" s="157"/>
      <c r="M689" s="157"/>
      <c r="N689" s="157"/>
      <c r="O689" s="157"/>
      <c r="P689" s="157"/>
      <c r="Q689" s="157"/>
      <c r="R689" s="157"/>
      <c r="S689" s="157"/>
    </row>
    <row r="690" spans="1:19">
      <c r="A690" s="157"/>
      <c r="B690" s="157"/>
      <c r="C690" s="157"/>
      <c r="D690" s="157"/>
      <c r="E690" s="157"/>
      <c r="F690" s="157"/>
      <c r="G690" s="157"/>
      <c r="H690" s="157"/>
      <c r="I690" s="157"/>
      <c r="J690" s="157"/>
      <c r="K690" s="157"/>
      <c r="L690" s="157"/>
      <c r="M690" s="157"/>
      <c r="N690" s="157"/>
      <c r="O690" s="157"/>
      <c r="P690" s="157"/>
      <c r="Q690" s="157"/>
      <c r="R690" s="157"/>
      <c r="S690" s="157"/>
    </row>
    <row r="691" spans="1:19">
      <c r="A691" s="157"/>
      <c r="B691" s="157"/>
      <c r="C691" s="157"/>
      <c r="D691" s="157"/>
      <c r="E691" s="157"/>
      <c r="F691" s="157"/>
      <c r="G691" s="157"/>
      <c r="H691" s="157"/>
      <c r="I691" s="157"/>
      <c r="J691" s="157"/>
      <c r="K691" s="157"/>
      <c r="L691" s="157"/>
      <c r="M691" s="157"/>
      <c r="N691" s="157"/>
      <c r="O691" s="157"/>
      <c r="P691" s="157"/>
      <c r="Q691" s="157"/>
      <c r="R691" s="157"/>
      <c r="S691" s="157"/>
    </row>
    <row r="692" spans="1:19">
      <c r="A692" s="157"/>
      <c r="B692" s="157"/>
      <c r="C692" s="157"/>
      <c r="D692" s="157"/>
      <c r="E692" s="157"/>
      <c r="F692" s="157"/>
      <c r="G692" s="157"/>
      <c r="H692" s="157"/>
      <c r="I692" s="157"/>
      <c r="J692" s="157"/>
      <c r="K692" s="157"/>
      <c r="L692" s="157"/>
      <c r="M692" s="157"/>
      <c r="N692" s="157"/>
      <c r="O692" s="157"/>
      <c r="P692" s="157"/>
      <c r="Q692" s="157"/>
      <c r="R692" s="157"/>
      <c r="S692" s="157"/>
    </row>
    <row r="693" spans="1:19">
      <c r="A693" s="157"/>
      <c r="B693" s="157"/>
      <c r="C693" s="157"/>
      <c r="D693" s="157"/>
      <c r="E693" s="157"/>
      <c r="F693" s="157"/>
      <c r="G693" s="157"/>
      <c r="H693" s="157"/>
      <c r="I693" s="157"/>
      <c r="J693" s="157"/>
      <c r="K693" s="157"/>
      <c r="L693" s="157"/>
      <c r="M693" s="157"/>
      <c r="N693" s="157"/>
      <c r="O693" s="157"/>
      <c r="P693" s="157"/>
      <c r="Q693" s="157"/>
      <c r="R693" s="157"/>
      <c r="S693" s="157"/>
    </row>
    <row r="694" spans="1:19">
      <c r="A694" s="157"/>
      <c r="B694" s="157"/>
      <c r="C694" s="157"/>
      <c r="D694" s="157"/>
      <c r="E694" s="157"/>
      <c r="F694" s="157"/>
      <c r="G694" s="157"/>
      <c r="H694" s="157"/>
      <c r="I694" s="157"/>
      <c r="J694" s="157"/>
      <c r="K694" s="157"/>
      <c r="L694" s="157"/>
      <c r="M694" s="157"/>
      <c r="N694" s="157"/>
      <c r="O694" s="157"/>
      <c r="P694" s="157"/>
      <c r="Q694" s="157"/>
      <c r="R694" s="157"/>
      <c r="S694" s="157"/>
    </row>
    <row r="695" spans="1:19">
      <c r="A695" s="157"/>
      <c r="B695" s="157"/>
      <c r="C695" s="157"/>
      <c r="D695" s="157"/>
      <c r="E695" s="157"/>
      <c r="F695" s="157"/>
      <c r="G695" s="157"/>
      <c r="H695" s="157"/>
      <c r="I695" s="157"/>
      <c r="J695" s="157"/>
      <c r="K695" s="157"/>
      <c r="L695" s="157"/>
      <c r="M695" s="157"/>
      <c r="N695" s="157"/>
      <c r="O695" s="157"/>
      <c r="P695" s="157"/>
      <c r="Q695" s="157"/>
      <c r="R695" s="157"/>
      <c r="S695" s="157"/>
    </row>
    <row r="696" spans="1:19">
      <c r="A696" s="157"/>
      <c r="B696" s="157"/>
      <c r="C696" s="157"/>
      <c r="D696" s="157"/>
      <c r="E696" s="157"/>
      <c r="F696" s="157"/>
      <c r="G696" s="157"/>
      <c r="H696" s="157"/>
      <c r="I696" s="157"/>
      <c r="J696" s="157"/>
      <c r="K696" s="157"/>
      <c r="L696" s="157"/>
      <c r="M696" s="157"/>
      <c r="N696" s="157"/>
      <c r="O696" s="157"/>
      <c r="P696" s="157"/>
      <c r="Q696" s="157"/>
      <c r="R696" s="157"/>
      <c r="S696" s="157"/>
    </row>
    <row r="697" spans="1:19">
      <c r="A697" s="157"/>
      <c r="B697" s="157"/>
      <c r="C697" s="157"/>
      <c r="D697" s="157"/>
      <c r="E697" s="157"/>
      <c r="F697" s="157"/>
      <c r="G697" s="157"/>
      <c r="H697" s="157"/>
      <c r="I697" s="157"/>
      <c r="J697" s="157"/>
      <c r="K697" s="157"/>
      <c r="L697" s="157"/>
      <c r="M697" s="157"/>
      <c r="N697" s="157"/>
      <c r="O697" s="157"/>
      <c r="P697" s="157"/>
      <c r="Q697" s="157"/>
      <c r="R697" s="157"/>
      <c r="S697" s="157"/>
    </row>
    <row r="698" spans="1:19">
      <c r="A698" s="157"/>
      <c r="B698" s="157"/>
      <c r="C698" s="157"/>
      <c r="D698" s="157"/>
      <c r="E698" s="157"/>
      <c r="F698" s="157"/>
      <c r="G698" s="157"/>
      <c r="H698" s="157"/>
      <c r="I698" s="157"/>
      <c r="J698" s="157"/>
      <c r="K698" s="157"/>
      <c r="L698" s="157"/>
      <c r="M698" s="157"/>
      <c r="N698" s="157"/>
      <c r="O698" s="157"/>
      <c r="P698" s="157"/>
      <c r="Q698" s="157"/>
      <c r="R698" s="157"/>
      <c r="S698" s="157"/>
    </row>
    <row r="699" spans="1:19">
      <c r="A699" s="157"/>
      <c r="B699" s="157"/>
      <c r="C699" s="157"/>
      <c r="D699" s="157"/>
      <c r="E699" s="157"/>
      <c r="F699" s="157"/>
      <c r="G699" s="157"/>
      <c r="H699" s="157"/>
      <c r="I699" s="157"/>
      <c r="J699" s="157"/>
      <c r="K699" s="157"/>
      <c r="L699" s="157"/>
      <c r="M699" s="157"/>
      <c r="N699" s="157"/>
      <c r="O699" s="157"/>
      <c r="P699" s="157"/>
      <c r="Q699" s="157"/>
      <c r="R699" s="157"/>
      <c r="S699" s="157"/>
    </row>
    <row r="700" spans="1:19">
      <c r="A700" s="157"/>
      <c r="B700" s="157"/>
      <c r="C700" s="157"/>
      <c r="D700" s="157"/>
      <c r="E700" s="157"/>
      <c r="F700" s="157"/>
      <c r="G700" s="157"/>
      <c r="H700" s="157"/>
      <c r="I700" s="157"/>
      <c r="J700" s="157"/>
      <c r="K700" s="157"/>
      <c r="L700" s="157"/>
      <c r="M700" s="157"/>
      <c r="N700" s="157"/>
      <c r="O700" s="157"/>
      <c r="P700" s="157"/>
      <c r="Q700" s="157"/>
      <c r="R700" s="157"/>
      <c r="S700" s="157"/>
    </row>
    <row r="701" spans="1:19">
      <c r="A701" s="157"/>
      <c r="B701" s="157"/>
      <c r="C701" s="157"/>
      <c r="D701" s="157"/>
      <c r="E701" s="157"/>
      <c r="F701" s="157"/>
      <c r="G701" s="157"/>
      <c r="H701" s="157"/>
      <c r="I701" s="157"/>
      <c r="J701" s="157"/>
      <c r="K701" s="157"/>
      <c r="L701" s="157"/>
      <c r="M701" s="157"/>
      <c r="N701" s="157"/>
      <c r="O701" s="157"/>
      <c r="P701" s="157"/>
      <c r="Q701" s="157"/>
      <c r="R701" s="157"/>
      <c r="S701" s="157"/>
    </row>
    <row r="702" spans="1:19">
      <c r="A702" s="157"/>
      <c r="B702" s="157"/>
      <c r="C702" s="157"/>
      <c r="D702" s="157"/>
      <c r="E702" s="157"/>
      <c r="F702" s="157"/>
      <c r="G702" s="157"/>
      <c r="H702" s="157"/>
      <c r="I702" s="157"/>
      <c r="J702" s="157"/>
      <c r="K702" s="157"/>
      <c r="L702" s="157"/>
      <c r="M702" s="157"/>
      <c r="N702" s="157"/>
      <c r="O702" s="157"/>
      <c r="P702" s="157"/>
      <c r="Q702" s="157"/>
      <c r="R702" s="157"/>
      <c r="S702" s="157"/>
    </row>
    <row r="703" spans="1:19">
      <c r="A703" s="157"/>
      <c r="B703" s="157"/>
      <c r="C703" s="157"/>
      <c r="D703" s="157"/>
      <c r="E703" s="157"/>
      <c r="F703" s="157"/>
      <c r="G703" s="157"/>
      <c r="H703" s="157"/>
      <c r="I703" s="157"/>
      <c r="J703" s="157"/>
      <c r="K703" s="157"/>
      <c r="L703" s="157"/>
      <c r="M703" s="157"/>
      <c r="N703" s="157"/>
      <c r="O703" s="157"/>
      <c r="P703" s="157"/>
      <c r="Q703" s="157"/>
      <c r="R703" s="157"/>
      <c r="S703" s="157"/>
    </row>
    <row r="704" spans="1:19">
      <c r="A704" s="157"/>
      <c r="B704" s="157"/>
      <c r="C704" s="157"/>
      <c r="D704" s="157"/>
      <c r="E704" s="157"/>
      <c r="F704" s="157"/>
      <c r="G704" s="157"/>
      <c r="H704" s="157"/>
      <c r="I704" s="157"/>
      <c r="J704" s="157"/>
      <c r="K704" s="157"/>
      <c r="L704" s="157"/>
      <c r="M704" s="157"/>
      <c r="N704" s="157"/>
      <c r="O704" s="157"/>
      <c r="P704" s="157"/>
      <c r="Q704" s="157"/>
      <c r="R704" s="157"/>
      <c r="S704" s="157"/>
    </row>
    <row r="705" spans="1:19">
      <c r="A705" s="157"/>
      <c r="B705" s="157"/>
      <c r="C705" s="157"/>
      <c r="D705" s="157"/>
      <c r="E705" s="157"/>
      <c r="F705" s="157"/>
      <c r="G705" s="157"/>
      <c r="H705" s="157"/>
      <c r="I705" s="157"/>
      <c r="J705" s="157"/>
      <c r="K705" s="157"/>
      <c r="L705" s="157"/>
      <c r="M705" s="157"/>
      <c r="N705" s="157"/>
      <c r="O705" s="157"/>
      <c r="P705" s="157"/>
      <c r="Q705" s="157"/>
      <c r="R705" s="157"/>
      <c r="S705" s="157"/>
    </row>
    <row r="706" spans="1:19">
      <c r="A706" s="157"/>
      <c r="B706" s="157"/>
      <c r="C706" s="157"/>
      <c r="D706" s="157"/>
      <c r="E706" s="157"/>
      <c r="F706" s="157"/>
      <c r="G706" s="157"/>
      <c r="H706" s="157"/>
      <c r="I706" s="157"/>
      <c r="J706" s="157"/>
      <c r="K706" s="157"/>
      <c r="L706" s="157"/>
      <c r="M706" s="157"/>
      <c r="N706" s="157"/>
      <c r="O706" s="157"/>
      <c r="P706" s="157"/>
      <c r="Q706" s="157"/>
      <c r="R706" s="157"/>
      <c r="S706" s="157"/>
    </row>
    <row r="707" spans="1:19">
      <c r="A707" s="157"/>
      <c r="B707" s="157"/>
      <c r="C707" s="157"/>
      <c r="D707" s="157"/>
      <c r="E707" s="157"/>
      <c r="F707" s="157"/>
      <c r="G707" s="157"/>
      <c r="H707" s="157"/>
      <c r="I707" s="157"/>
      <c r="J707" s="157"/>
      <c r="K707" s="157"/>
      <c r="L707" s="157"/>
      <c r="M707" s="157"/>
      <c r="N707" s="157"/>
      <c r="O707" s="157"/>
      <c r="P707" s="157"/>
      <c r="Q707" s="157"/>
      <c r="R707" s="157"/>
      <c r="S707" s="157"/>
    </row>
    <row r="708" spans="1:19">
      <c r="A708" s="157"/>
      <c r="B708" s="157"/>
      <c r="C708" s="157"/>
      <c r="D708" s="157"/>
      <c r="E708" s="157"/>
      <c r="F708" s="157"/>
      <c r="G708" s="157"/>
      <c r="H708" s="157"/>
      <c r="I708" s="157"/>
      <c r="J708" s="157"/>
      <c r="K708" s="157"/>
      <c r="L708" s="157"/>
      <c r="M708" s="157"/>
      <c r="N708" s="157"/>
      <c r="O708" s="157"/>
      <c r="P708" s="157"/>
      <c r="Q708" s="157"/>
      <c r="R708" s="157"/>
      <c r="S708" s="157"/>
    </row>
    <row r="709" spans="1:19">
      <c r="A709" s="157"/>
      <c r="B709" s="157"/>
      <c r="C709" s="157"/>
      <c r="D709" s="157"/>
      <c r="E709" s="157"/>
      <c r="F709" s="157"/>
      <c r="G709" s="157"/>
      <c r="H709" s="157"/>
      <c r="I709" s="157"/>
      <c r="J709" s="157"/>
      <c r="K709" s="157"/>
      <c r="L709" s="157"/>
      <c r="M709" s="157"/>
      <c r="N709" s="157"/>
      <c r="O709" s="157"/>
      <c r="P709" s="157"/>
      <c r="Q709" s="157"/>
      <c r="R709" s="157"/>
      <c r="S709" s="157"/>
    </row>
    <row r="710" spans="1:19">
      <c r="A710" s="157"/>
      <c r="B710" s="157"/>
      <c r="C710" s="157"/>
      <c r="D710" s="157"/>
      <c r="E710" s="157"/>
      <c r="F710" s="157"/>
      <c r="G710" s="157"/>
      <c r="H710" s="157"/>
      <c r="I710" s="157"/>
      <c r="J710" s="157"/>
      <c r="K710" s="157"/>
      <c r="L710" s="157"/>
      <c r="M710" s="157"/>
      <c r="N710" s="157"/>
      <c r="O710" s="157"/>
      <c r="P710" s="157"/>
      <c r="Q710" s="157"/>
      <c r="R710" s="157"/>
      <c r="S710" s="157"/>
    </row>
    <row r="711" spans="1:19">
      <c r="A711" s="157"/>
      <c r="B711" s="157"/>
      <c r="C711" s="157"/>
      <c r="D711" s="157"/>
      <c r="E711" s="157"/>
      <c r="F711" s="157"/>
      <c r="G711" s="157"/>
      <c r="H711" s="157"/>
      <c r="I711" s="157"/>
      <c r="J711" s="157"/>
      <c r="K711" s="157"/>
      <c r="L711" s="157"/>
      <c r="M711" s="157"/>
      <c r="N711" s="157"/>
      <c r="O711" s="157"/>
      <c r="P711" s="157"/>
      <c r="Q711" s="157"/>
      <c r="R711" s="157"/>
      <c r="S711" s="157"/>
    </row>
    <row r="712" spans="1:19">
      <c r="A712" s="157"/>
      <c r="B712" s="157"/>
      <c r="C712" s="157"/>
      <c r="D712" s="157"/>
      <c r="E712" s="157"/>
      <c r="F712" s="157"/>
      <c r="G712" s="157"/>
      <c r="H712" s="157"/>
      <c r="I712" s="157"/>
      <c r="J712" s="157"/>
      <c r="K712" s="157"/>
      <c r="L712" s="157"/>
      <c r="M712" s="157"/>
      <c r="N712" s="157"/>
      <c r="O712" s="157"/>
      <c r="P712" s="157"/>
      <c r="Q712" s="157"/>
      <c r="R712" s="157"/>
      <c r="S712" s="157"/>
    </row>
    <row r="713" spans="1:19">
      <c r="A713" s="157"/>
      <c r="B713" s="157"/>
      <c r="C713" s="157"/>
      <c r="D713" s="157"/>
      <c r="E713" s="157"/>
      <c r="F713" s="157"/>
      <c r="G713" s="157"/>
      <c r="H713" s="157"/>
      <c r="I713" s="157"/>
      <c r="J713" s="157"/>
      <c r="K713" s="157"/>
      <c r="L713" s="157"/>
      <c r="M713" s="157"/>
      <c r="N713" s="157"/>
      <c r="O713" s="157"/>
      <c r="P713" s="157"/>
      <c r="Q713" s="157"/>
      <c r="R713" s="157"/>
      <c r="S713" s="157"/>
    </row>
    <row r="714" spans="1:19">
      <c r="A714" s="157"/>
      <c r="B714" s="157"/>
      <c r="C714" s="157"/>
      <c r="D714" s="157"/>
      <c r="E714" s="157"/>
      <c r="F714" s="157"/>
      <c r="G714" s="157"/>
      <c r="H714" s="157"/>
      <c r="I714" s="157"/>
      <c r="J714" s="157"/>
      <c r="K714" s="157"/>
      <c r="L714" s="157"/>
      <c r="M714" s="157"/>
      <c r="N714" s="157"/>
      <c r="O714" s="157"/>
      <c r="P714" s="157"/>
      <c r="Q714" s="157"/>
      <c r="R714" s="157"/>
      <c r="S714" s="157"/>
    </row>
    <row r="715" spans="1:19">
      <c r="A715" s="157"/>
      <c r="B715" s="157"/>
      <c r="C715" s="157"/>
      <c r="D715" s="157"/>
      <c r="E715" s="157"/>
      <c r="F715" s="157"/>
      <c r="G715" s="157"/>
      <c r="H715" s="157"/>
      <c r="I715" s="157"/>
      <c r="J715" s="157"/>
      <c r="K715" s="157"/>
      <c r="L715" s="157"/>
      <c r="M715" s="157"/>
      <c r="N715" s="157"/>
      <c r="O715" s="157"/>
      <c r="P715" s="157"/>
      <c r="Q715" s="157"/>
      <c r="R715" s="157"/>
      <c r="S715" s="157"/>
    </row>
    <row r="716" spans="1:19">
      <c r="A716" s="157"/>
      <c r="B716" s="157"/>
      <c r="C716" s="157"/>
      <c r="D716" s="157"/>
      <c r="E716" s="157"/>
      <c r="F716" s="157"/>
      <c r="G716" s="157"/>
      <c r="H716" s="157"/>
      <c r="I716" s="157"/>
      <c r="J716" s="157"/>
      <c r="K716" s="157"/>
      <c r="L716" s="157"/>
      <c r="M716" s="157"/>
      <c r="N716" s="157"/>
      <c r="O716" s="157"/>
      <c r="P716" s="157"/>
      <c r="Q716" s="157"/>
      <c r="R716" s="157"/>
      <c r="S716" s="157"/>
    </row>
    <row r="717" spans="1:19">
      <c r="A717" s="157"/>
      <c r="B717" s="157"/>
      <c r="C717" s="157"/>
      <c r="D717" s="157"/>
      <c r="E717" s="157"/>
      <c r="F717" s="157"/>
      <c r="G717" s="157"/>
      <c r="H717" s="157"/>
      <c r="I717" s="157"/>
      <c r="J717" s="157"/>
      <c r="K717" s="157"/>
      <c r="L717" s="157"/>
      <c r="M717" s="157"/>
      <c r="N717" s="157"/>
      <c r="O717" s="157"/>
      <c r="P717" s="157"/>
      <c r="Q717" s="157"/>
      <c r="R717" s="157"/>
      <c r="S717" s="157"/>
    </row>
    <row r="718" spans="1:19">
      <c r="A718" s="157"/>
      <c r="B718" s="157"/>
      <c r="C718" s="157"/>
      <c r="D718" s="157"/>
      <c r="E718" s="157"/>
      <c r="F718" s="157"/>
      <c r="G718" s="157"/>
      <c r="H718" s="157"/>
      <c r="I718" s="157"/>
      <c r="J718" s="157"/>
      <c r="K718" s="157"/>
      <c r="L718" s="157"/>
      <c r="M718" s="157"/>
      <c r="N718" s="157"/>
      <c r="O718" s="157"/>
      <c r="P718" s="157"/>
      <c r="Q718" s="157"/>
      <c r="R718" s="157"/>
      <c r="S718" s="157"/>
    </row>
    <row r="719" spans="1:19">
      <c r="A719" s="157"/>
      <c r="B719" s="157"/>
      <c r="C719" s="157"/>
      <c r="D719" s="157"/>
      <c r="E719" s="157"/>
      <c r="F719" s="157"/>
      <c r="G719" s="157"/>
      <c r="H719" s="157"/>
      <c r="I719" s="157"/>
      <c r="J719" s="157"/>
      <c r="K719" s="157"/>
      <c r="L719" s="157"/>
      <c r="M719" s="157"/>
      <c r="N719" s="157"/>
      <c r="O719" s="157"/>
      <c r="P719" s="157"/>
      <c r="Q719" s="157"/>
      <c r="R719" s="157"/>
      <c r="S719" s="157"/>
    </row>
    <row r="720" spans="1:19">
      <c r="A720" s="157"/>
      <c r="B720" s="157"/>
      <c r="C720" s="157"/>
      <c r="D720" s="157"/>
      <c r="E720" s="157"/>
      <c r="F720" s="157"/>
      <c r="G720" s="157"/>
      <c r="H720" s="157"/>
      <c r="I720" s="157"/>
      <c r="J720" s="157"/>
      <c r="K720" s="157"/>
      <c r="L720" s="157"/>
      <c r="M720" s="157"/>
      <c r="N720" s="157"/>
      <c r="O720" s="157"/>
      <c r="P720" s="157"/>
      <c r="Q720" s="157"/>
      <c r="R720" s="157"/>
      <c r="S720" s="157"/>
    </row>
    <row r="721" spans="1:19">
      <c r="A721" s="157"/>
      <c r="B721" s="157"/>
      <c r="C721" s="157"/>
      <c r="D721" s="157"/>
      <c r="E721" s="157"/>
      <c r="F721" s="157"/>
      <c r="G721" s="157"/>
      <c r="H721" s="157"/>
      <c r="I721" s="157"/>
      <c r="J721" s="157"/>
      <c r="K721" s="157"/>
      <c r="L721" s="157"/>
      <c r="M721" s="157"/>
      <c r="N721" s="157"/>
      <c r="O721" s="157"/>
      <c r="P721" s="157"/>
      <c r="Q721" s="157"/>
      <c r="R721" s="157"/>
      <c r="S721" s="157"/>
    </row>
    <row r="722" spans="1:19">
      <c r="A722" s="157"/>
      <c r="B722" s="157"/>
      <c r="C722" s="157"/>
      <c r="D722" s="157"/>
      <c r="E722" s="157"/>
      <c r="F722" s="157"/>
      <c r="G722" s="157"/>
      <c r="H722" s="157"/>
      <c r="I722" s="157"/>
      <c r="J722" s="157"/>
      <c r="K722" s="157"/>
      <c r="L722" s="157"/>
      <c r="M722" s="157"/>
      <c r="N722" s="157"/>
      <c r="O722" s="157"/>
      <c r="P722" s="157"/>
      <c r="Q722" s="157"/>
      <c r="R722" s="157"/>
      <c r="S722" s="157"/>
    </row>
    <row r="723" spans="1:19">
      <c r="A723" s="157"/>
      <c r="B723" s="157"/>
      <c r="C723" s="157"/>
      <c r="D723" s="157"/>
      <c r="E723" s="157"/>
      <c r="F723" s="157"/>
      <c r="G723" s="157"/>
      <c r="H723" s="157"/>
      <c r="I723" s="157"/>
      <c r="J723" s="157"/>
      <c r="K723" s="157"/>
      <c r="L723" s="157"/>
      <c r="M723" s="157"/>
      <c r="N723" s="157"/>
      <c r="O723" s="157"/>
      <c r="P723" s="157"/>
      <c r="Q723" s="157"/>
      <c r="R723" s="157"/>
      <c r="S723" s="157"/>
    </row>
    <row r="724" spans="1:19">
      <c r="A724" s="157"/>
      <c r="B724" s="157"/>
      <c r="C724" s="157"/>
      <c r="D724" s="157"/>
      <c r="E724" s="157"/>
      <c r="F724" s="157"/>
      <c r="G724" s="157"/>
      <c r="H724" s="157"/>
      <c r="I724" s="157"/>
      <c r="J724" s="157"/>
      <c r="K724" s="157"/>
      <c r="L724" s="157"/>
      <c r="M724" s="157"/>
      <c r="N724" s="157"/>
      <c r="O724" s="157"/>
      <c r="P724" s="157"/>
      <c r="Q724" s="157"/>
      <c r="R724" s="157"/>
      <c r="S724" s="157"/>
    </row>
    <row r="725" spans="1:19">
      <c r="A725" s="157"/>
      <c r="B725" s="157"/>
      <c r="C725" s="157"/>
      <c r="D725" s="157"/>
      <c r="E725" s="157"/>
      <c r="F725" s="157"/>
      <c r="G725" s="157"/>
      <c r="H725" s="157"/>
      <c r="I725" s="157"/>
      <c r="J725" s="157"/>
      <c r="K725" s="157"/>
      <c r="L725" s="157"/>
      <c r="M725" s="157"/>
      <c r="N725" s="157"/>
      <c r="O725" s="157"/>
      <c r="P725" s="157"/>
      <c r="Q725" s="157"/>
      <c r="R725" s="157"/>
      <c r="S725" s="157"/>
    </row>
    <row r="726" spans="1:19">
      <c r="A726" s="157"/>
      <c r="B726" s="157"/>
      <c r="C726" s="157"/>
      <c r="D726" s="157"/>
      <c r="E726" s="157"/>
      <c r="F726" s="157"/>
      <c r="G726" s="157"/>
      <c r="H726" s="157"/>
      <c r="I726" s="157"/>
      <c r="J726" s="157"/>
      <c r="K726" s="157"/>
      <c r="L726" s="157"/>
      <c r="M726" s="157"/>
      <c r="N726" s="157"/>
      <c r="O726" s="157"/>
      <c r="P726" s="157"/>
      <c r="Q726" s="157"/>
      <c r="R726" s="157"/>
      <c r="S726" s="157"/>
    </row>
    <row r="727" spans="1:19">
      <c r="A727" s="157"/>
      <c r="B727" s="157"/>
      <c r="C727" s="157"/>
      <c r="D727" s="157"/>
      <c r="E727" s="157"/>
      <c r="F727" s="157"/>
      <c r="G727" s="157"/>
      <c r="H727" s="157"/>
      <c r="I727" s="157"/>
      <c r="J727" s="157"/>
      <c r="K727" s="157"/>
      <c r="L727" s="157"/>
      <c r="M727" s="157"/>
      <c r="N727" s="157"/>
      <c r="O727" s="157"/>
      <c r="P727" s="157"/>
      <c r="Q727" s="157"/>
      <c r="R727" s="157"/>
      <c r="S727" s="157"/>
    </row>
    <row r="728" spans="1:19">
      <c r="A728" s="157"/>
      <c r="B728" s="157"/>
      <c r="C728" s="157"/>
      <c r="D728" s="157"/>
      <c r="E728" s="157"/>
      <c r="F728" s="157"/>
      <c r="G728" s="157"/>
      <c r="H728" s="157"/>
      <c r="I728" s="157"/>
      <c r="J728" s="157"/>
      <c r="K728" s="157"/>
      <c r="L728" s="157"/>
      <c r="M728" s="157"/>
      <c r="N728" s="157"/>
      <c r="O728" s="157"/>
      <c r="P728" s="157"/>
      <c r="Q728" s="157"/>
      <c r="R728" s="157"/>
      <c r="S728" s="157"/>
    </row>
    <row r="729" spans="1:19">
      <c r="A729" s="157"/>
      <c r="B729" s="157"/>
      <c r="C729" s="157"/>
      <c r="D729" s="157"/>
      <c r="E729" s="157"/>
      <c r="F729" s="157"/>
      <c r="G729" s="157"/>
      <c r="H729" s="157"/>
      <c r="I729" s="157"/>
      <c r="J729" s="157"/>
      <c r="K729" s="157"/>
      <c r="L729" s="157"/>
      <c r="M729" s="157"/>
      <c r="N729" s="157"/>
      <c r="O729" s="157"/>
      <c r="P729" s="157"/>
      <c r="Q729" s="157"/>
      <c r="R729" s="157"/>
      <c r="S729" s="157"/>
    </row>
    <row r="730" spans="1:19">
      <c r="A730" s="157"/>
      <c r="B730" s="157"/>
      <c r="C730" s="157"/>
      <c r="D730" s="157"/>
      <c r="E730" s="157"/>
      <c r="F730" s="157"/>
      <c r="G730" s="157"/>
      <c r="H730" s="157"/>
      <c r="I730" s="157"/>
      <c r="J730" s="157"/>
      <c r="K730" s="157"/>
      <c r="L730" s="157"/>
      <c r="M730" s="157"/>
      <c r="N730" s="157"/>
      <c r="O730" s="157"/>
      <c r="P730" s="157"/>
      <c r="Q730" s="157"/>
      <c r="R730" s="157"/>
      <c r="S730" s="157"/>
    </row>
    <row r="731" spans="1:19">
      <c r="A731" s="157"/>
      <c r="B731" s="157"/>
      <c r="C731" s="157"/>
      <c r="D731" s="157"/>
      <c r="E731" s="157"/>
      <c r="F731" s="157"/>
      <c r="G731" s="157"/>
      <c r="H731" s="157"/>
      <c r="I731" s="157"/>
      <c r="J731" s="157"/>
      <c r="K731" s="157"/>
      <c r="L731" s="157"/>
      <c r="M731" s="157"/>
      <c r="N731" s="157"/>
      <c r="O731" s="157"/>
      <c r="P731" s="157"/>
      <c r="Q731" s="157"/>
      <c r="R731" s="157"/>
      <c r="S731" s="157"/>
    </row>
    <row r="732" spans="1:19">
      <c r="A732" s="157"/>
      <c r="B732" s="157"/>
      <c r="C732" s="157"/>
      <c r="D732" s="157"/>
      <c r="E732" s="157"/>
      <c r="F732" s="157"/>
      <c r="G732" s="157"/>
      <c r="H732" s="157"/>
      <c r="I732" s="157"/>
      <c r="J732" s="157"/>
      <c r="K732" s="157"/>
      <c r="L732" s="157"/>
      <c r="M732" s="157"/>
      <c r="N732" s="157"/>
      <c r="O732" s="157"/>
      <c r="P732" s="157"/>
      <c r="Q732" s="157"/>
      <c r="R732" s="157"/>
      <c r="S732" s="157"/>
    </row>
    <row r="733" spans="1:19">
      <c r="A733" s="157"/>
      <c r="B733" s="157"/>
      <c r="C733" s="157"/>
      <c r="D733" s="157"/>
      <c r="E733" s="157"/>
      <c r="F733" s="157"/>
      <c r="G733" s="157"/>
      <c r="H733" s="157"/>
      <c r="I733" s="157"/>
      <c r="J733" s="157"/>
      <c r="K733" s="157"/>
      <c r="L733" s="157"/>
      <c r="M733" s="157"/>
      <c r="N733" s="157"/>
      <c r="O733" s="157"/>
      <c r="P733" s="157"/>
      <c r="Q733" s="157"/>
      <c r="R733" s="157"/>
      <c r="S733" s="157"/>
    </row>
    <row r="734" spans="1:19">
      <c r="A734" s="157"/>
      <c r="B734" s="157"/>
      <c r="C734" s="157"/>
      <c r="D734" s="157"/>
      <c r="E734" s="157"/>
      <c r="F734" s="157"/>
      <c r="G734" s="157"/>
      <c r="H734" s="157"/>
      <c r="I734" s="157"/>
      <c r="J734" s="157"/>
      <c r="K734" s="157"/>
      <c r="L734" s="157"/>
      <c r="M734" s="157"/>
      <c r="N734" s="157"/>
      <c r="O734" s="157"/>
      <c r="P734" s="157"/>
      <c r="Q734" s="157"/>
      <c r="R734" s="157"/>
      <c r="S734" s="157"/>
    </row>
    <row r="735" spans="1:19">
      <c r="A735" s="157"/>
      <c r="B735" s="157"/>
      <c r="C735" s="157"/>
      <c r="D735" s="157"/>
      <c r="E735" s="157"/>
      <c r="F735" s="157"/>
      <c r="G735" s="157"/>
      <c r="H735" s="157"/>
      <c r="I735" s="157"/>
      <c r="J735" s="157"/>
      <c r="K735" s="157"/>
      <c r="L735" s="157"/>
      <c r="M735" s="157"/>
      <c r="N735" s="157"/>
      <c r="O735" s="157"/>
      <c r="P735" s="157"/>
      <c r="Q735" s="157"/>
      <c r="R735" s="157"/>
      <c r="S735" s="157"/>
    </row>
    <row r="736" spans="1:19">
      <c r="A736" s="157"/>
      <c r="B736" s="157"/>
      <c r="C736" s="157"/>
      <c r="D736" s="157"/>
      <c r="E736" s="157"/>
      <c r="F736" s="157"/>
      <c r="G736" s="157"/>
      <c r="H736" s="157"/>
      <c r="I736" s="157"/>
      <c r="J736" s="157"/>
      <c r="K736" s="157"/>
      <c r="L736" s="157"/>
      <c r="M736" s="157"/>
      <c r="N736" s="157"/>
      <c r="O736" s="157"/>
      <c r="P736" s="157"/>
      <c r="Q736" s="157"/>
      <c r="R736" s="157"/>
      <c r="S736" s="157"/>
    </row>
    <row r="737" spans="1:19">
      <c r="A737" s="157"/>
      <c r="B737" s="157"/>
      <c r="C737" s="157"/>
      <c r="D737" s="157"/>
      <c r="E737" s="157"/>
      <c r="F737" s="157"/>
      <c r="G737" s="157"/>
      <c r="H737" s="157"/>
      <c r="I737" s="157"/>
      <c r="J737" s="157"/>
      <c r="K737" s="157"/>
      <c r="L737" s="157"/>
      <c r="M737" s="157"/>
      <c r="N737" s="157"/>
      <c r="O737" s="157"/>
      <c r="P737" s="157"/>
      <c r="Q737" s="157"/>
      <c r="R737" s="157"/>
      <c r="S737" s="157"/>
    </row>
    <row r="738" spans="1:19">
      <c r="A738" s="157"/>
      <c r="B738" s="157"/>
      <c r="C738" s="157"/>
      <c r="D738" s="157"/>
      <c r="E738" s="157"/>
      <c r="F738" s="157"/>
      <c r="G738" s="157"/>
      <c r="H738" s="157"/>
      <c r="I738" s="157"/>
      <c r="J738" s="157"/>
      <c r="K738" s="157"/>
      <c r="L738" s="157"/>
      <c r="M738" s="157"/>
      <c r="N738" s="157"/>
      <c r="O738" s="157"/>
      <c r="P738" s="157"/>
      <c r="Q738" s="157"/>
      <c r="R738" s="157"/>
      <c r="S738" s="157"/>
    </row>
    <row r="739" spans="1:19">
      <c r="A739" s="157"/>
      <c r="B739" s="157"/>
      <c r="C739" s="157"/>
      <c r="D739" s="157"/>
      <c r="E739" s="157"/>
      <c r="F739" s="157"/>
      <c r="G739" s="157"/>
      <c r="H739" s="157"/>
      <c r="I739" s="157"/>
      <c r="J739" s="157"/>
      <c r="K739" s="157"/>
      <c r="L739" s="157"/>
      <c r="M739" s="157"/>
      <c r="N739" s="157"/>
      <c r="O739" s="157"/>
      <c r="P739" s="157"/>
      <c r="Q739" s="157"/>
      <c r="R739" s="157"/>
      <c r="S739" s="157"/>
    </row>
    <row r="740" spans="1:19">
      <c r="A740" s="157"/>
      <c r="B740" s="157"/>
      <c r="C740" s="157"/>
      <c r="D740" s="157"/>
      <c r="E740" s="157"/>
      <c r="F740" s="157"/>
      <c r="G740" s="157"/>
      <c r="H740" s="157"/>
      <c r="I740" s="157"/>
      <c r="J740" s="157"/>
      <c r="K740" s="157"/>
      <c r="L740" s="157"/>
      <c r="M740" s="157"/>
      <c r="N740" s="157"/>
      <c r="O740" s="157"/>
      <c r="P740" s="157"/>
      <c r="Q740" s="157"/>
      <c r="R740" s="157"/>
      <c r="S740" s="157"/>
    </row>
    <row r="741" spans="1:19">
      <c r="A741" s="157"/>
      <c r="B741" s="157"/>
      <c r="C741" s="157"/>
      <c r="D741" s="157"/>
      <c r="E741" s="157"/>
      <c r="F741" s="157"/>
      <c r="G741" s="157"/>
      <c r="H741" s="157"/>
      <c r="I741" s="157"/>
      <c r="J741" s="157"/>
      <c r="K741" s="157"/>
      <c r="L741" s="157"/>
      <c r="M741" s="157"/>
      <c r="N741" s="157"/>
      <c r="O741" s="157"/>
      <c r="P741" s="157"/>
      <c r="Q741" s="157"/>
      <c r="R741" s="157"/>
      <c r="S741" s="157"/>
    </row>
    <row r="742" spans="1:19">
      <c r="A742" s="157"/>
      <c r="B742" s="157"/>
      <c r="C742" s="157"/>
      <c r="D742" s="157"/>
      <c r="E742" s="157"/>
      <c r="F742" s="157"/>
      <c r="G742" s="157"/>
      <c r="H742" s="157"/>
      <c r="I742" s="157"/>
      <c r="J742" s="157"/>
      <c r="K742" s="157"/>
      <c r="L742" s="157"/>
      <c r="M742" s="157"/>
      <c r="N742" s="157"/>
      <c r="O742" s="157"/>
      <c r="P742" s="157"/>
      <c r="Q742" s="157"/>
      <c r="R742" s="157"/>
      <c r="S742" s="157"/>
    </row>
    <row r="743" spans="1:19">
      <c r="A743" s="157"/>
      <c r="B743" s="157"/>
      <c r="C743" s="157"/>
      <c r="D743" s="157"/>
      <c r="E743" s="157"/>
      <c r="F743" s="157"/>
      <c r="G743" s="157"/>
      <c r="H743" s="157"/>
      <c r="I743" s="157"/>
      <c r="J743" s="157"/>
      <c r="K743" s="157"/>
      <c r="L743" s="157"/>
      <c r="M743" s="157"/>
      <c r="N743" s="157"/>
      <c r="O743" s="157"/>
      <c r="P743" s="157"/>
      <c r="Q743" s="157"/>
      <c r="R743" s="157"/>
      <c r="S743" s="157"/>
    </row>
    <row r="744" spans="1:19">
      <c r="A744" s="157"/>
      <c r="B744" s="157"/>
      <c r="C744" s="157"/>
      <c r="D744" s="157"/>
      <c r="E744" s="157"/>
      <c r="F744" s="157"/>
      <c r="G744" s="157"/>
      <c r="H744" s="157"/>
      <c r="I744" s="157"/>
      <c r="J744" s="157"/>
      <c r="K744" s="157"/>
      <c r="L744" s="157"/>
      <c r="M744" s="157"/>
      <c r="N744" s="157"/>
      <c r="O744" s="157"/>
      <c r="P744" s="157"/>
      <c r="Q744" s="157"/>
      <c r="R744" s="157"/>
      <c r="S744" s="157"/>
    </row>
    <row r="745" spans="1:19">
      <c r="A745" s="157"/>
      <c r="B745" s="157"/>
      <c r="C745" s="157"/>
      <c r="D745" s="157"/>
      <c r="E745" s="157"/>
      <c r="F745" s="157"/>
      <c r="G745" s="157"/>
      <c r="H745" s="157"/>
      <c r="I745" s="157"/>
      <c r="J745" s="157"/>
      <c r="K745" s="157"/>
      <c r="L745" s="157"/>
      <c r="M745" s="157"/>
      <c r="N745" s="157"/>
      <c r="O745" s="157"/>
      <c r="P745" s="157"/>
      <c r="Q745" s="157"/>
      <c r="R745" s="157"/>
      <c r="S745" s="157"/>
    </row>
    <row r="746" spans="1:19">
      <c r="A746" s="157"/>
      <c r="B746" s="157"/>
      <c r="C746" s="157"/>
      <c r="D746" s="157"/>
      <c r="E746" s="157"/>
      <c r="F746" s="157"/>
      <c r="G746" s="157"/>
      <c r="H746" s="157"/>
      <c r="I746" s="157"/>
      <c r="J746" s="157"/>
      <c r="K746" s="157"/>
      <c r="L746" s="157"/>
      <c r="M746" s="157"/>
      <c r="N746" s="157"/>
      <c r="O746" s="157"/>
      <c r="P746" s="157"/>
      <c r="Q746" s="157"/>
      <c r="R746" s="157"/>
      <c r="S746" s="157"/>
    </row>
    <row r="747" spans="1:19">
      <c r="A747" s="157"/>
      <c r="B747" s="157"/>
      <c r="C747" s="157"/>
      <c r="D747" s="157"/>
      <c r="E747" s="157"/>
      <c r="F747" s="157"/>
      <c r="G747" s="157"/>
      <c r="H747" s="157"/>
      <c r="I747" s="157"/>
      <c r="J747" s="157"/>
      <c r="K747" s="157"/>
      <c r="L747" s="157"/>
      <c r="M747" s="157"/>
      <c r="N747" s="157"/>
      <c r="O747" s="157"/>
      <c r="P747" s="157"/>
      <c r="Q747" s="157"/>
      <c r="R747" s="157"/>
      <c r="S747" s="157"/>
    </row>
    <row r="748" spans="1:19">
      <c r="A748" s="157"/>
      <c r="B748" s="157"/>
      <c r="C748" s="157"/>
      <c r="D748" s="157"/>
      <c r="E748" s="157"/>
      <c r="F748" s="157"/>
      <c r="G748" s="157"/>
      <c r="H748" s="157"/>
      <c r="I748" s="157"/>
      <c r="J748" s="157"/>
      <c r="K748" s="157"/>
      <c r="L748" s="157"/>
      <c r="M748" s="157"/>
      <c r="N748" s="157"/>
      <c r="O748" s="157"/>
      <c r="P748" s="157"/>
      <c r="Q748" s="157"/>
      <c r="R748" s="157"/>
      <c r="S748" s="157"/>
    </row>
    <row r="749" spans="1:19">
      <c r="A749" s="157"/>
      <c r="B749" s="157"/>
      <c r="C749" s="157"/>
      <c r="D749" s="157"/>
      <c r="E749" s="157"/>
      <c r="F749" s="157"/>
      <c r="G749" s="157"/>
      <c r="H749" s="157"/>
      <c r="I749" s="157"/>
      <c r="J749" s="157"/>
      <c r="K749" s="157"/>
      <c r="L749" s="157"/>
      <c r="M749" s="157"/>
      <c r="N749" s="157"/>
      <c r="O749" s="157"/>
      <c r="P749" s="157"/>
      <c r="Q749" s="157"/>
      <c r="R749" s="157"/>
      <c r="S749" s="157"/>
    </row>
    <row r="750" spans="1:19">
      <c r="A750" s="157"/>
      <c r="B750" s="157"/>
      <c r="C750" s="157"/>
      <c r="D750" s="157"/>
      <c r="E750" s="157"/>
      <c r="F750" s="157"/>
      <c r="G750" s="157"/>
      <c r="H750" s="157"/>
      <c r="I750" s="157"/>
      <c r="J750" s="157"/>
      <c r="K750" s="157"/>
      <c r="L750" s="157"/>
      <c r="M750" s="157"/>
      <c r="N750" s="157"/>
      <c r="O750" s="157"/>
      <c r="P750" s="157"/>
      <c r="Q750" s="157"/>
      <c r="R750" s="157"/>
      <c r="S750" s="157"/>
    </row>
    <row r="751" spans="1:19">
      <c r="A751" s="157"/>
      <c r="B751" s="157"/>
      <c r="C751" s="157"/>
      <c r="D751" s="157"/>
      <c r="E751" s="157"/>
      <c r="F751" s="157"/>
      <c r="G751" s="157"/>
      <c r="H751" s="157"/>
      <c r="I751" s="157"/>
      <c r="J751" s="157"/>
      <c r="K751" s="157"/>
      <c r="L751" s="157"/>
      <c r="M751" s="157"/>
      <c r="N751" s="157"/>
      <c r="O751" s="157"/>
      <c r="P751" s="157"/>
      <c r="Q751" s="157"/>
      <c r="R751" s="157"/>
      <c r="S751" s="157"/>
    </row>
    <row r="752" spans="1:19">
      <c r="A752" s="157"/>
      <c r="B752" s="157"/>
      <c r="C752" s="157"/>
      <c r="D752" s="157"/>
      <c r="E752" s="157"/>
      <c r="F752" s="157"/>
      <c r="G752" s="157"/>
      <c r="H752" s="157"/>
      <c r="I752" s="157"/>
      <c r="J752" s="157"/>
      <c r="K752" s="157"/>
      <c r="L752" s="157"/>
      <c r="M752" s="157"/>
      <c r="N752" s="157"/>
      <c r="O752" s="157"/>
      <c r="P752" s="157"/>
      <c r="Q752" s="157"/>
      <c r="R752" s="157"/>
      <c r="S752" s="157"/>
    </row>
    <row r="753" spans="1:19">
      <c r="A753" s="157"/>
      <c r="B753" s="157"/>
      <c r="C753" s="157"/>
      <c r="D753" s="157"/>
      <c r="E753" s="157"/>
      <c r="F753" s="157"/>
      <c r="G753" s="157"/>
      <c r="H753" s="157"/>
      <c r="I753" s="157"/>
      <c r="J753" s="157"/>
      <c r="K753" s="157"/>
      <c r="L753" s="157"/>
      <c r="M753" s="157"/>
      <c r="N753" s="157"/>
      <c r="O753" s="157"/>
      <c r="P753" s="157"/>
      <c r="Q753" s="157"/>
      <c r="R753" s="157"/>
      <c r="S753" s="157"/>
    </row>
    <row r="754" spans="1:19">
      <c r="A754" s="157"/>
      <c r="B754" s="157"/>
      <c r="C754" s="157"/>
      <c r="D754" s="157"/>
      <c r="E754" s="157"/>
      <c r="F754" s="157"/>
      <c r="G754" s="157"/>
      <c r="H754" s="157"/>
      <c r="I754" s="157"/>
      <c r="J754" s="157"/>
      <c r="K754" s="157"/>
      <c r="L754" s="157"/>
      <c r="M754" s="157"/>
      <c r="N754" s="157"/>
      <c r="O754" s="157"/>
      <c r="P754" s="157"/>
      <c r="Q754" s="157"/>
      <c r="R754" s="157"/>
      <c r="S754" s="157"/>
    </row>
    <row r="755" spans="1:19">
      <c r="A755" s="157"/>
      <c r="B755" s="157"/>
      <c r="C755" s="157"/>
      <c r="D755" s="157"/>
      <c r="E755" s="157"/>
      <c r="F755" s="157"/>
      <c r="G755" s="157"/>
      <c r="H755" s="157"/>
      <c r="I755" s="157"/>
      <c r="J755" s="157"/>
      <c r="K755" s="157"/>
      <c r="L755" s="157"/>
      <c r="M755" s="157"/>
      <c r="N755" s="157"/>
      <c r="O755" s="157"/>
      <c r="P755" s="157"/>
      <c r="Q755" s="157"/>
      <c r="R755" s="157"/>
      <c r="S755" s="157"/>
    </row>
    <row r="756" spans="1:19">
      <c r="A756" s="157"/>
      <c r="B756" s="157"/>
      <c r="C756" s="157"/>
      <c r="D756" s="157"/>
      <c r="E756" s="157"/>
      <c r="F756" s="157"/>
      <c r="G756" s="157"/>
      <c r="H756" s="157"/>
      <c r="I756" s="157"/>
      <c r="J756" s="157"/>
      <c r="K756" s="157"/>
      <c r="L756" s="157"/>
      <c r="M756" s="157"/>
      <c r="N756" s="157"/>
      <c r="O756" s="157"/>
      <c r="P756" s="157"/>
      <c r="Q756" s="157"/>
      <c r="R756" s="157"/>
      <c r="S756" s="157"/>
    </row>
    <row r="757" spans="1:19">
      <c r="A757" s="157"/>
      <c r="B757" s="157"/>
      <c r="C757" s="157"/>
      <c r="D757" s="157"/>
      <c r="E757" s="157"/>
      <c r="F757" s="157"/>
      <c r="G757" s="157"/>
      <c r="H757" s="157"/>
      <c r="I757" s="157"/>
      <c r="J757" s="157"/>
      <c r="K757" s="157"/>
      <c r="L757" s="157"/>
      <c r="M757" s="157"/>
      <c r="N757" s="157"/>
      <c r="O757" s="157"/>
      <c r="P757" s="157"/>
      <c r="Q757" s="157"/>
      <c r="R757" s="157"/>
      <c r="S757" s="157"/>
    </row>
    <row r="758" spans="1:19">
      <c r="A758" s="157"/>
      <c r="B758" s="157"/>
      <c r="C758" s="157"/>
      <c r="D758" s="157"/>
      <c r="E758" s="157"/>
      <c r="F758" s="157"/>
      <c r="G758" s="157"/>
      <c r="H758" s="157"/>
      <c r="I758" s="157"/>
      <c r="J758" s="157"/>
      <c r="K758" s="157"/>
      <c r="L758" s="157"/>
      <c r="M758" s="157"/>
      <c r="N758" s="157"/>
      <c r="O758" s="157"/>
      <c r="P758" s="157"/>
      <c r="Q758" s="157"/>
      <c r="R758" s="157"/>
      <c r="S758" s="157"/>
    </row>
    <row r="759" spans="1:19">
      <c r="A759" s="157"/>
      <c r="B759" s="157"/>
      <c r="C759" s="157"/>
      <c r="D759" s="157"/>
      <c r="E759" s="157"/>
      <c r="F759" s="157"/>
      <c r="G759" s="157"/>
      <c r="H759" s="157"/>
      <c r="I759" s="157"/>
      <c r="J759" s="157"/>
      <c r="K759" s="157"/>
      <c r="L759" s="157"/>
      <c r="M759" s="157"/>
      <c r="N759" s="157"/>
      <c r="O759" s="157"/>
      <c r="P759" s="157"/>
      <c r="Q759" s="157"/>
      <c r="R759" s="157"/>
      <c r="S759" s="157"/>
    </row>
    <row r="760" spans="1:19">
      <c r="A760" s="157"/>
      <c r="B760" s="157"/>
      <c r="C760" s="157"/>
      <c r="D760" s="157"/>
      <c r="E760" s="157"/>
      <c r="F760" s="157"/>
      <c r="G760" s="157"/>
      <c r="H760" s="157"/>
      <c r="I760" s="157"/>
      <c r="J760" s="157"/>
      <c r="K760" s="157"/>
      <c r="L760" s="157"/>
      <c r="M760" s="157"/>
      <c r="N760" s="157"/>
      <c r="O760" s="157"/>
      <c r="P760" s="157"/>
      <c r="Q760" s="157"/>
      <c r="R760" s="157"/>
      <c r="S760" s="157"/>
    </row>
    <row r="761" spans="1:19">
      <c r="A761" s="157"/>
      <c r="B761" s="157"/>
      <c r="C761" s="157"/>
      <c r="D761" s="157"/>
      <c r="E761" s="157"/>
      <c r="F761" s="157"/>
      <c r="G761" s="157"/>
      <c r="H761" s="157"/>
      <c r="I761" s="157"/>
      <c r="J761" s="157"/>
      <c r="K761" s="157"/>
      <c r="L761" s="157"/>
      <c r="M761" s="157"/>
      <c r="N761" s="157"/>
      <c r="O761" s="157"/>
      <c r="P761" s="157"/>
      <c r="Q761" s="157"/>
      <c r="R761" s="157"/>
      <c r="S761" s="157"/>
    </row>
    <row r="762" spans="1:19">
      <c r="A762" s="157"/>
      <c r="B762" s="157"/>
      <c r="C762" s="157"/>
      <c r="D762" s="157"/>
      <c r="E762" s="157"/>
      <c r="F762" s="157"/>
      <c r="G762" s="157"/>
      <c r="H762" s="157"/>
      <c r="I762" s="157"/>
      <c r="J762" s="157"/>
      <c r="K762" s="157"/>
      <c r="L762" s="157"/>
      <c r="M762" s="157"/>
      <c r="N762" s="157"/>
      <c r="O762" s="157"/>
      <c r="P762" s="157"/>
      <c r="Q762" s="157"/>
      <c r="R762" s="157"/>
      <c r="S762" s="157"/>
    </row>
    <row r="763" spans="1:19">
      <c r="A763" s="157"/>
      <c r="B763" s="157"/>
      <c r="C763" s="157"/>
      <c r="D763" s="157"/>
      <c r="E763" s="157"/>
      <c r="F763" s="157"/>
      <c r="G763" s="157"/>
      <c r="H763" s="157"/>
      <c r="I763" s="157"/>
      <c r="J763" s="157"/>
      <c r="K763" s="157"/>
      <c r="L763" s="157"/>
      <c r="M763" s="157"/>
      <c r="N763" s="157"/>
      <c r="O763" s="157"/>
      <c r="P763" s="157"/>
      <c r="Q763" s="157"/>
      <c r="R763" s="157"/>
      <c r="S763" s="157"/>
    </row>
    <row r="764" spans="1:19">
      <c r="A764" s="157"/>
      <c r="B764" s="157"/>
      <c r="C764" s="157"/>
      <c r="D764" s="157"/>
      <c r="E764" s="157"/>
      <c r="F764" s="157"/>
      <c r="G764" s="157"/>
      <c r="H764" s="157"/>
      <c r="I764" s="157"/>
      <c r="J764" s="157"/>
      <c r="K764" s="157"/>
      <c r="L764" s="157"/>
      <c r="M764" s="157"/>
      <c r="N764" s="157"/>
      <c r="O764" s="157"/>
      <c r="P764" s="157"/>
      <c r="Q764" s="157"/>
      <c r="R764" s="157"/>
      <c r="S764" s="157"/>
    </row>
    <row r="765" spans="1:19">
      <c r="A765" s="157"/>
      <c r="B765" s="157"/>
      <c r="C765" s="157"/>
      <c r="D765" s="157"/>
      <c r="E765" s="157"/>
      <c r="F765" s="157"/>
      <c r="G765" s="157"/>
      <c r="H765" s="157"/>
      <c r="I765" s="157"/>
      <c r="J765" s="157"/>
      <c r="K765" s="157"/>
      <c r="L765" s="157"/>
      <c r="M765" s="157"/>
      <c r="N765" s="157"/>
      <c r="O765" s="157"/>
      <c r="P765" s="157"/>
      <c r="Q765" s="157"/>
      <c r="R765" s="157"/>
      <c r="S765" s="157"/>
    </row>
    <row r="766" spans="1:19">
      <c r="A766" s="157"/>
      <c r="B766" s="157"/>
      <c r="C766" s="157"/>
      <c r="D766" s="157"/>
      <c r="E766" s="157"/>
      <c r="F766" s="157"/>
      <c r="G766" s="157"/>
      <c r="H766" s="157"/>
      <c r="I766" s="157"/>
      <c r="J766" s="157"/>
      <c r="K766" s="157"/>
      <c r="L766" s="157"/>
      <c r="M766" s="157"/>
      <c r="N766" s="157"/>
      <c r="O766" s="157"/>
      <c r="P766" s="157"/>
      <c r="Q766" s="157"/>
      <c r="R766" s="157"/>
      <c r="S766" s="157"/>
    </row>
    <row r="767" spans="1:19">
      <c r="A767" s="157"/>
      <c r="B767" s="157"/>
      <c r="C767" s="157"/>
      <c r="D767" s="157"/>
      <c r="E767" s="157"/>
      <c r="F767" s="157"/>
      <c r="G767" s="157"/>
      <c r="H767" s="157"/>
      <c r="I767" s="157"/>
      <c r="J767" s="157"/>
      <c r="K767" s="157"/>
      <c r="L767" s="157"/>
      <c r="M767" s="157"/>
      <c r="N767" s="157"/>
      <c r="O767" s="157"/>
      <c r="P767" s="157"/>
      <c r="Q767" s="157"/>
      <c r="R767" s="157"/>
      <c r="S767" s="157"/>
    </row>
    <row r="768" spans="1:19">
      <c r="A768" s="157"/>
      <c r="B768" s="157"/>
      <c r="C768" s="157"/>
      <c r="D768" s="157"/>
      <c r="E768" s="157"/>
      <c r="F768" s="157"/>
      <c r="G768" s="157"/>
      <c r="H768" s="157"/>
      <c r="I768" s="157"/>
      <c r="J768" s="157"/>
      <c r="K768" s="157"/>
      <c r="L768" s="157"/>
      <c r="M768" s="157"/>
      <c r="N768" s="157"/>
      <c r="O768" s="157"/>
      <c r="P768" s="157"/>
      <c r="Q768" s="157"/>
      <c r="R768" s="157"/>
      <c r="S768" s="157"/>
    </row>
    <row r="769" spans="1:19">
      <c r="A769" s="157"/>
      <c r="B769" s="157"/>
      <c r="C769" s="157"/>
      <c r="D769" s="157"/>
      <c r="E769" s="157"/>
      <c r="F769" s="157"/>
      <c r="G769" s="157"/>
      <c r="H769" s="157"/>
      <c r="I769" s="157"/>
      <c r="J769" s="157"/>
      <c r="K769" s="157"/>
      <c r="L769" s="157"/>
      <c r="M769" s="157"/>
      <c r="N769" s="157"/>
      <c r="O769" s="157"/>
      <c r="P769" s="157"/>
      <c r="Q769" s="157"/>
      <c r="R769" s="157"/>
      <c r="S769" s="157"/>
    </row>
    <row r="770" spans="1:19">
      <c r="A770" s="157"/>
      <c r="B770" s="157"/>
      <c r="C770" s="157"/>
      <c r="D770" s="157"/>
      <c r="E770" s="157"/>
      <c r="F770" s="157"/>
      <c r="G770" s="157"/>
      <c r="H770" s="157"/>
      <c r="I770" s="157"/>
      <c r="J770" s="157"/>
      <c r="K770" s="157"/>
      <c r="L770" s="157"/>
      <c r="M770" s="157"/>
      <c r="N770" s="157"/>
      <c r="O770" s="157"/>
      <c r="P770" s="157"/>
      <c r="Q770" s="157"/>
      <c r="R770" s="157"/>
      <c r="S770" s="157"/>
    </row>
    <row r="771" spans="1:19">
      <c r="A771" s="157"/>
      <c r="B771" s="157"/>
      <c r="C771" s="157"/>
      <c r="D771" s="157"/>
      <c r="E771" s="157"/>
      <c r="F771" s="157"/>
      <c r="G771" s="157"/>
      <c r="H771" s="157"/>
      <c r="I771" s="157"/>
      <c r="J771" s="157"/>
      <c r="K771" s="157"/>
      <c r="L771" s="157"/>
      <c r="M771" s="157"/>
      <c r="N771" s="157"/>
      <c r="O771" s="157"/>
      <c r="P771" s="157"/>
      <c r="Q771" s="157"/>
      <c r="R771" s="157"/>
      <c r="S771" s="157"/>
    </row>
    <row r="772" spans="1:19">
      <c r="A772" s="157"/>
      <c r="B772" s="157"/>
      <c r="C772" s="157"/>
      <c r="D772" s="157"/>
      <c r="E772" s="157"/>
      <c r="F772" s="157"/>
      <c r="G772" s="157"/>
      <c r="H772" s="157"/>
      <c r="I772" s="157"/>
      <c r="J772" s="157"/>
      <c r="K772" s="157"/>
      <c r="L772" s="157"/>
      <c r="M772" s="157"/>
      <c r="N772" s="157"/>
      <c r="O772" s="157"/>
      <c r="P772" s="157"/>
      <c r="Q772" s="157"/>
      <c r="R772" s="157"/>
      <c r="S772" s="157"/>
    </row>
    <row r="773" spans="1:19">
      <c r="A773" s="157"/>
      <c r="B773" s="157"/>
      <c r="C773" s="157"/>
      <c r="D773" s="157"/>
      <c r="E773" s="157"/>
      <c r="F773" s="157"/>
      <c r="G773" s="157"/>
      <c r="H773" s="157"/>
      <c r="I773" s="157"/>
      <c r="J773" s="157"/>
      <c r="K773" s="157"/>
      <c r="L773" s="157"/>
      <c r="M773" s="157"/>
      <c r="N773" s="157"/>
      <c r="O773" s="157"/>
      <c r="P773" s="157"/>
      <c r="Q773" s="157"/>
      <c r="R773" s="157"/>
      <c r="S773" s="157"/>
    </row>
    <row r="774" spans="1:19">
      <c r="A774" s="157"/>
      <c r="B774" s="157"/>
      <c r="C774" s="157"/>
      <c r="D774" s="157"/>
      <c r="E774" s="157"/>
      <c r="F774" s="157"/>
      <c r="G774" s="157"/>
      <c r="H774" s="157"/>
      <c r="I774" s="157"/>
      <c r="J774" s="157"/>
      <c r="K774" s="157"/>
      <c r="L774" s="157"/>
      <c r="M774" s="157"/>
      <c r="N774" s="157"/>
      <c r="O774" s="157"/>
      <c r="P774" s="157"/>
      <c r="Q774" s="157"/>
      <c r="R774" s="157"/>
      <c r="S774" s="157"/>
    </row>
    <row r="775" spans="1:19">
      <c r="A775" s="157"/>
      <c r="B775" s="157"/>
      <c r="C775" s="157"/>
      <c r="D775" s="157"/>
      <c r="E775" s="157"/>
      <c r="F775" s="157"/>
      <c r="G775" s="157"/>
      <c r="H775" s="157"/>
      <c r="I775" s="157"/>
      <c r="J775" s="157"/>
      <c r="K775" s="157"/>
      <c r="L775" s="157"/>
      <c r="M775" s="157"/>
      <c r="N775" s="157"/>
      <c r="O775" s="157"/>
      <c r="P775" s="157"/>
      <c r="Q775" s="157"/>
      <c r="R775" s="157"/>
      <c r="S775" s="157"/>
    </row>
    <row r="776" spans="1:19">
      <c r="A776" s="157"/>
      <c r="B776" s="157"/>
      <c r="C776" s="157"/>
      <c r="D776" s="157"/>
      <c r="E776" s="157"/>
      <c r="F776" s="157"/>
      <c r="G776" s="157"/>
      <c r="H776" s="157"/>
      <c r="I776" s="157"/>
      <c r="J776" s="157"/>
      <c r="K776" s="157"/>
      <c r="L776" s="157"/>
      <c r="M776" s="157"/>
      <c r="N776" s="157"/>
      <c r="O776" s="157"/>
      <c r="P776" s="157"/>
      <c r="Q776" s="157"/>
      <c r="R776" s="157"/>
      <c r="S776" s="157"/>
    </row>
    <row r="777" spans="1:19">
      <c r="A777" s="157"/>
      <c r="B777" s="157"/>
      <c r="C777" s="157"/>
      <c r="D777" s="157"/>
      <c r="E777" s="157"/>
      <c r="F777" s="157"/>
      <c r="G777" s="157"/>
      <c r="H777" s="157"/>
      <c r="I777" s="157"/>
      <c r="J777" s="157"/>
      <c r="K777" s="157"/>
      <c r="L777" s="157"/>
      <c r="M777" s="157"/>
      <c r="N777" s="157"/>
      <c r="O777" s="157"/>
      <c r="P777" s="157"/>
      <c r="Q777" s="157"/>
      <c r="R777" s="157"/>
      <c r="S777" s="157"/>
    </row>
    <row r="778" spans="1:19">
      <c r="A778" s="157"/>
      <c r="B778" s="157"/>
      <c r="C778" s="157"/>
      <c r="D778" s="157"/>
      <c r="E778" s="157"/>
      <c r="F778" s="157"/>
      <c r="G778" s="157"/>
      <c r="H778" s="157"/>
      <c r="I778" s="157"/>
      <c r="J778" s="157"/>
      <c r="K778" s="157"/>
      <c r="L778" s="157"/>
      <c r="M778" s="157"/>
      <c r="N778" s="157"/>
      <c r="O778" s="157"/>
      <c r="P778" s="157"/>
      <c r="Q778" s="157"/>
      <c r="R778" s="157"/>
      <c r="S778" s="157"/>
    </row>
    <row r="779" spans="1:19">
      <c r="A779" s="157"/>
      <c r="B779" s="157"/>
      <c r="C779" s="157"/>
      <c r="D779" s="157"/>
      <c r="E779" s="157"/>
      <c r="F779" s="157"/>
      <c r="G779" s="157"/>
      <c r="H779" s="157"/>
      <c r="I779" s="157"/>
      <c r="J779" s="157"/>
      <c r="K779" s="157"/>
      <c r="L779" s="157"/>
      <c r="M779" s="157"/>
      <c r="N779" s="157"/>
      <c r="O779" s="157"/>
      <c r="P779" s="157"/>
      <c r="Q779" s="157"/>
      <c r="R779" s="157"/>
      <c r="S779" s="157"/>
    </row>
    <row r="780" spans="1:19">
      <c r="A780" s="157"/>
      <c r="B780" s="157"/>
      <c r="C780" s="157"/>
      <c r="D780" s="157"/>
      <c r="E780" s="157"/>
      <c r="F780" s="157"/>
      <c r="G780" s="157"/>
      <c r="H780" s="157"/>
      <c r="I780" s="157"/>
      <c r="J780" s="157"/>
      <c r="K780" s="157"/>
      <c r="L780" s="157"/>
      <c r="M780" s="157"/>
      <c r="N780" s="157"/>
      <c r="O780" s="157"/>
      <c r="P780" s="157"/>
      <c r="Q780" s="157"/>
      <c r="R780" s="157"/>
      <c r="S780" s="157"/>
    </row>
    <row r="781" spans="1:19">
      <c r="A781" s="157"/>
      <c r="B781" s="157"/>
      <c r="C781" s="157"/>
      <c r="D781" s="157"/>
      <c r="E781" s="157"/>
      <c r="F781" s="157"/>
      <c r="G781" s="157"/>
      <c r="H781" s="157"/>
      <c r="I781" s="157"/>
      <c r="J781" s="157"/>
      <c r="K781" s="157"/>
      <c r="L781" s="157"/>
      <c r="M781" s="157"/>
      <c r="N781" s="157"/>
      <c r="O781" s="157"/>
      <c r="P781" s="157"/>
      <c r="Q781" s="157"/>
      <c r="R781" s="157"/>
      <c r="S781" s="157"/>
    </row>
    <row r="782" spans="1:19">
      <c r="A782" s="157"/>
      <c r="B782" s="157"/>
      <c r="C782" s="157"/>
      <c r="D782" s="157"/>
      <c r="E782" s="157"/>
      <c r="F782" s="157"/>
      <c r="G782" s="157"/>
      <c r="H782" s="157"/>
      <c r="I782" s="157"/>
      <c r="J782" s="157"/>
      <c r="K782" s="157"/>
      <c r="L782" s="157"/>
      <c r="M782" s="157"/>
      <c r="N782" s="157"/>
      <c r="O782" s="157"/>
      <c r="P782" s="157"/>
      <c r="Q782" s="157"/>
      <c r="R782" s="157"/>
      <c r="S782" s="157"/>
    </row>
    <row r="783" spans="1:19">
      <c r="A783" s="157"/>
      <c r="B783" s="157"/>
      <c r="C783" s="157"/>
      <c r="D783" s="157"/>
      <c r="E783" s="157"/>
      <c r="F783" s="157"/>
      <c r="G783" s="157"/>
      <c r="H783" s="157"/>
      <c r="I783" s="157"/>
      <c r="J783" s="157"/>
      <c r="K783" s="157"/>
      <c r="L783" s="157"/>
      <c r="M783" s="157"/>
      <c r="N783" s="157"/>
      <c r="O783" s="157"/>
      <c r="P783" s="157"/>
      <c r="Q783" s="157"/>
      <c r="R783" s="157"/>
      <c r="S783" s="157"/>
    </row>
    <row r="784" spans="1:19">
      <c r="A784" s="157"/>
      <c r="B784" s="157"/>
      <c r="C784" s="157"/>
      <c r="D784" s="157"/>
      <c r="E784" s="157"/>
      <c r="F784" s="157"/>
      <c r="G784" s="157"/>
      <c r="H784" s="157"/>
      <c r="I784" s="157"/>
      <c r="J784" s="157"/>
      <c r="K784" s="157"/>
      <c r="L784" s="157"/>
      <c r="M784" s="157"/>
      <c r="N784" s="157"/>
      <c r="O784" s="157"/>
      <c r="P784" s="157"/>
      <c r="Q784" s="157"/>
      <c r="R784" s="157"/>
      <c r="S784" s="157"/>
    </row>
    <row r="785" spans="1:19">
      <c r="A785" s="157"/>
      <c r="B785" s="157"/>
      <c r="C785" s="157"/>
      <c r="D785" s="157"/>
      <c r="E785" s="157"/>
      <c r="F785" s="157"/>
      <c r="G785" s="157"/>
      <c r="H785" s="157"/>
      <c r="I785" s="157"/>
      <c r="J785" s="157"/>
      <c r="K785" s="157"/>
      <c r="L785" s="157"/>
      <c r="M785" s="157"/>
      <c r="N785" s="157"/>
      <c r="O785" s="157"/>
      <c r="P785" s="157"/>
      <c r="Q785" s="157"/>
      <c r="R785" s="157"/>
      <c r="S785" s="157"/>
    </row>
    <row r="786" spans="1:19">
      <c r="A786" s="157"/>
      <c r="B786" s="157"/>
      <c r="C786" s="157"/>
      <c r="D786" s="157"/>
      <c r="E786" s="157"/>
      <c r="F786" s="157"/>
      <c r="G786" s="157"/>
      <c r="H786" s="157"/>
      <c r="I786" s="157"/>
      <c r="J786" s="157"/>
      <c r="K786" s="157"/>
      <c r="L786" s="157"/>
      <c r="M786" s="157"/>
      <c r="N786" s="157"/>
      <c r="O786" s="157"/>
      <c r="P786" s="157"/>
      <c r="Q786" s="157"/>
      <c r="R786" s="157"/>
      <c r="S786" s="157"/>
    </row>
    <row r="787" spans="1:19">
      <c r="A787" s="157"/>
      <c r="B787" s="157"/>
      <c r="C787" s="157"/>
      <c r="D787" s="157"/>
      <c r="E787" s="157"/>
      <c r="F787" s="157"/>
      <c r="G787" s="157"/>
      <c r="H787" s="157"/>
      <c r="I787" s="157"/>
      <c r="J787" s="157"/>
      <c r="K787" s="157"/>
      <c r="L787" s="157"/>
      <c r="M787" s="157"/>
      <c r="N787" s="157"/>
      <c r="O787" s="157"/>
      <c r="P787" s="157"/>
      <c r="Q787" s="157"/>
      <c r="R787" s="157"/>
      <c r="S787" s="157"/>
    </row>
    <row r="788" spans="1:19">
      <c r="A788" s="157"/>
      <c r="B788" s="157"/>
      <c r="C788" s="157"/>
      <c r="D788" s="157"/>
      <c r="E788" s="157"/>
      <c r="F788" s="157"/>
      <c r="G788" s="157"/>
      <c r="H788" s="157"/>
      <c r="I788" s="157"/>
      <c r="J788" s="157"/>
      <c r="K788" s="157"/>
      <c r="L788" s="157"/>
      <c r="M788" s="157"/>
      <c r="N788" s="157"/>
      <c r="O788" s="157"/>
      <c r="P788" s="157"/>
      <c r="Q788" s="157"/>
      <c r="R788" s="157"/>
      <c r="S788" s="157"/>
    </row>
    <row r="789" spans="1:19">
      <c r="A789" s="157"/>
      <c r="B789" s="157"/>
      <c r="C789" s="157"/>
      <c r="D789" s="157"/>
      <c r="E789" s="157"/>
      <c r="F789" s="157"/>
      <c r="G789" s="157"/>
      <c r="H789" s="157"/>
      <c r="I789" s="157"/>
      <c r="J789" s="157"/>
      <c r="K789" s="157"/>
      <c r="L789" s="157"/>
      <c r="M789" s="157"/>
      <c r="N789" s="157"/>
      <c r="O789" s="157"/>
      <c r="P789" s="157"/>
      <c r="Q789" s="157"/>
      <c r="R789" s="157"/>
      <c r="S789" s="157"/>
    </row>
    <row r="790" spans="1:19">
      <c r="A790" s="157"/>
      <c r="B790" s="157"/>
      <c r="C790" s="157"/>
      <c r="D790" s="157"/>
      <c r="E790" s="157"/>
      <c r="F790" s="157"/>
      <c r="G790" s="157"/>
      <c r="H790" s="157"/>
      <c r="I790" s="157"/>
      <c r="J790" s="157"/>
      <c r="K790" s="157"/>
      <c r="L790" s="157"/>
      <c r="M790" s="157"/>
      <c r="N790" s="157"/>
      <c r="O790" s="157"/>
      <c r="P790" s="157"/>
      <c r="Q790" s="157"/>
      <c r="R790" s="157"/>
      <c r="S790" s="157"/>
    </row>
    <row r="791" spans="1:19">
      <c r="A791" s="157"/>
      <c r="B791" s="157"/>
      <c r="C791" s="157"/>
      <c r="D791" s="157"/>
      <c r="E791" s="157"/>
      <c r="F791" s="157"/>
      <c r="G791" s="157"/>
      <c r="H791" s="157"/>
      <c r="I791" s="157"/>
      <c r="J791" s="157"/>
      <c r="K791" s="157"/>
      <c r="L791" s="157"/>
      <c r="M791" s="157"/>
      <c r="N791" s="157"/>
      <c r="O791" s="157"/>
      <c r="P791" s="157"/>
      <c r="Q791" s="157"/>
      <c r="R791" s="157"/>
      <c r="S791" s="157"/>
    </row>
    <row r="792" spans="1:19">
      <c r="A792" s="157"/>
      <c r="B792" s="157"/>
      <c r="C792" s="157"/>
      <c r="D792" s="157"/>
      <c r="E792" s="157"/>
      <c r="F792" s="157"/>
      <c r="G792" s="157"/>
      <c r="H792" s="157"/>
      <c r="I792" s="157"/>
      <c r="J792" s="157"/>
      <c r="K792" s="157"/>
      <c r="L792" s="157"/>
      <c r="M792" s="157"/>
      <c r="N792" s="157"/>
      <c r="O792" s="157"/>
      <c r="P792" s="157"/>
      <c r="Q792" s="157"/>
      <c r="R792" s="157"/>
      <c r="S792" s="157"/>
    </row>
    <row r="793" spans="1:19">
      <c r="A793" s="157"/>
      <c r="B793" s="157"/>
      <c r="C793" s="157"/>
      <c r="D793" s="157"/>
      <c r="E793" s="157"/>
      <c r="F793" s="157"/>
      <c r="G793" s="157"/>
      <c r="H793" s="157"/>
      <c r="I793" s="157"/>
      <c r="J793" s="157"/>
      <c r="K793" s="157"/>
      <c r="L793" s="157"/>
      <c r="M793" s="157"/>
      <c r="N793" s="157"/>
      <c r="O793" s="157"/>
      <c r="P793" s="157"/>
      <c r="Q793" s="157"/>
      <c r="R793" s="157"/>
      <c r="S793" s="157"/>
    </row>
    <row r="794" spans="1:19">
      <c r="A794" s="157"/>
      <c r="B794" s="157"/>
      <c r="C794" s="157"/>
      <c r="D794" s="157"/>
      <c r="E794" s="157"/>
      <c r="F794" s="157"/>
      <c r="G794" s="157"/>
      <c r="H794" s="157"/>
      <c r="I794" s="157"/>
      <c r="J794" s="157"/>
      <c r="K794" s="157"/>
      <c r="L794" s="157"/>
      <c r="M794" s="157"/>
      <c r="N794" s="157"/>
      <c r="O794" s="157"/>
      <c r="P794" s="157"/>
      <c r="Q794" s="157"/>
      <c r="R794" s="157"/>
      <c r="S794" s="157"/>
    </row>
    <row r="795" spans="1:19">
      <c r="A795" s="157"/>
      <c r="B795" s="157"/>
      <c r="C795" s="157"/>
      <c r="D795" s="157"/>
      <c r="E795" s="157"/>
      <c r="F795" s="157"/>
      <c r="G795" s="157"/>
      <c r="H795" s="157"/>
      <c r="I795" s="157"/>
      <c r="J795" s="157"/>
      <c r="K795" s="157"/>
      <c r="L795" s="157"/>
      <c r="M795" s="157"/>
      <c r="N795" s="157"/>
      <c r="O795" s="157"/>
      <c r="P795" s="157"/>
      <c r="Q795" s="157"/>
      <c r="R795" s="157"/>
      <c r="S795" s="157"/>
    </row>
    <row r="796" spans="1:19">
      <c r="A796" s="157"/>
      <c r="B796" s="157"/>
      <c r="C796" s="157"/>
      <c r="D796" s="157"/>
      <c r="E796" s="157"/>
      <c r="F796" s="157"/>
      <c r="G796" s="157"/>
      <c r="H796" s="157"/>
      <c r="I796" s="157"/>
      <c r="J796" s="157"/>
      <c r="K796" s="157"/>
      <c r="L796" s="157"/>
      <c r="M796" s="157"/>
      <c r="N796" s="157"/>
      <c r="O796" s="157"/>
      <c r="P796" s="157"/>
      <c r="Q796" s="157"/>
      <c r="R796" s="157"/>
      <c r="S796" s="157"/>
    </row>
    <row r="797" spans="1:19">
      <c r="A797" s="157"/>
      <c r="B797" s="157"/>
      <c r="C797" s="157"/>
      <c r="D797" s="157"/>
      <c r="E797" s="157"/>
      <c r="F797" s="157"/>
      <c r="G797" s="157"/>
      <c r="H797" s="157"/>
      <c r="I797" s="157"/>
      <c r="J797" s="157"/>
      <c r="K797" s="157"/>
      <c r="L797" s="157"/>
      <c r="M797" s="157"/>
      <c r="N797" s="157"/>
      <c r="O797" s="157"/>
      <c r="P797" s="157"/>
      <c r="Q797" s="157"/>
      <c r="R797" s="157"/>
      <c r="S797" s="157"/>
    </row>
    <row r="798" spans="1:19">
      <c r="A798" s="157"/>
      <c r="B798" s="157"/>
      <c r="C798" s="157"/>
      <c r="D798" s="157"/>
      <c r="E798" s="157"/>
      <c r="F798" s="157"/>
      <c r="G798" s="157"/>
      <c r="H798" s="157"/>
      <c r="I798" s="157"/>
      <c r="J798" s="157"/>
      <c r="K798" s="157"/>
      <c r="L798" s="157"/>
      <c r="M798" s="157"/>
      <c r="N798" s="157"/>
      <c r="O798" s="157"/>
      <c r="P798" s="157"/>
      <c r="Q798" s="157"/>
      <c r="R798" s="157"/>
      <c r="S798" s="157"/>
    </row>
    <row r="799" spans="1:19">
      <c r="A799" s="157"/>
      <c r="B799" s="157"/>
      <c r="C799" s="157"/>
      <c r="D799" s="157"/>
      <c r="E799" s="157"/>
      <c r="F799" s="157"/>
      <c r="G799" s="157"/>
      <c r="H799" s="157"/>
      <c r="I799" s="157"/>
      <c r="J799" s="157"/>
      <c r="K799" s="157"/>
      <c r="L799" s="157"/>
      <c r="M799" s="157"/>
      <c r="N799" s="157"/>
      <c r="O799" s="157"/>
      <c r="P799" s="157"/>
      <c r="Q799" s="157"/>
      <c r="R799" s="157"/>
      <c r="S799" s="157"/>
    </row>
    <row r="800" spans="1:19">
      <c r="A800" s="157"/>
      <c r="B800" s="157"/>
      <c r="C800" s="157"/>
      <c r="D800" s="157"/>
      <c r="E800" s="157"/>
      <c r="F800" s="157"/>
      <c r="G800" s="157"/>
      <c r="H800" s="157"/>
      <c r="I800" s="157"/>
      <c r="J800" s="157"/>
      <c r="K800" s="157"/>
      <c r="L800" s="157"/>
      <c r="M800" s="157"/>
      <c r="N800" s="157"/>
      <c r="O800" s="157"/>
      <c r="P800" s="157"/>
      <c r="Q800" s="157"/>
      <c r="R800" s="157"/>
      <c r="S800" s="157"/>
    </row>
    <row r="801" spans="1:19">
      <c r="A801" s="157"/>
      <c r="B801" s="157"/>
      <c r="C801" s="157"/>
      <c r="D801" s="157"/>
      <c r="E801" s="157"/>
      <c r="F801" s="157"/>
      <c r="G801" s="157"/>
      <c r="H801" s="157"/>
      <c r="I801" s="157"/>
      <c r="J801" s="157"/>
      <c r="K801" s="157"/>
      <c r="L801" s="157"/>
      <c r="M801" s="157"/>
      <c r="N801" s="157"/>
      <c r="O801" s="157"/>
      <c r="P801" s="157"/>
      <c r="Q801" s="157"/>
      <c r="R801" s="157"/>
      <c r="S801" s="157"/>
    </row>
    <row r="802" spans="1:19">
      <c r="A802" s="157"/>
      <c r="B802" s="157"/>
      <c r="C802" s="157"/>
      <c r="D802" s="157"/>
      <c r="E802" s="157"/>
      <c r="F802" s="157"/>
      <c r="G802" s="157"/>
      <c r="H802" s="157"/>
      <c r="I802" s="157"/>
      <c r="J802" s="157"/>
      <c r="K802" s="157"/>
      <c r="L802" s="157"/>
      <c r="M802" s="157"/>
      <c r="N802" s="157"/>
      <c r="O802" s="157"/>
      <c r="P802" s="157"/>
      <c r="Q802" s="157"/>
      <c r="R802" s="157"/>
      <c r="S802" s="157"/>
    </row>
    <row r="803" spans="1:19">
      <c r="A803" s="157"/>
      <c r="B803" s="157"/>
      <c r="C803" s="157"/>
      <c r="D803" s="157"/>
      <c r="E803" s="157"/>
      <c r="F803" s="157"/>
      <c r="G803" s="157"/>
      <c r="H803" s="157"/>
      <c r="I803" s="157"/>
      <c r="J803" s="157"/>
      <c r="K803" s="157"/>
      <c r="L803" s="157"/>
      <c r="M803" s="157"/>
      <c r="N803" s="157"/>
      <c r="O803" s="157"/>
      <c r="P803" s="157"/>
      <c r="Q803" s="157"/>
      <c r="R803" s="157"/>
      <c r="S803" s="157"/>
    </row>
    <row r="804" spans="1:19">
      <c r="A804" s="157"/>
      <c r="B804" s="157"/>
      <c r="C804" s="157"/>
      <c r="D804" s="157"/>
      <c r="E804" s="157"/>
      <c r="F804" s="157"/>
      <c r="G804" s="157"/>
      <c r="H804" s="157"/>
      <c r="I804" s="157"/>
      <c r="J804" s="157"/>
      <c r="K804" s="157"/>
      <c r="L804" s="157"/>
      <c r="M804" s="157"/>
      <c r="N804" s="157"/>
      <c r="O804" s="157"/>
      <c r="P804" s="157"/>
      <c r="Q804" s="157"/>
      <c r="R804" s="157"/>
      <c r="S804" s="157"/>
    </row>
    <row r="805" spans="1:19">
      <c r="A805" s="157"/>
      <c r="B805" s="157"/>
      <c r="C805" s="157"/>
      <c r="D805" s="157"/>
      <c r="E805" s="157"/>
      <c r="F805" s="157"/>
      <c r="G805" s="157"/>
      <c r="H805" s="157"/>
      <c r="I805" s="157"/>
      <c r="J805" s="157"/>
      <c r="K805" s="157"/>
      <c r="L805" s="157"/>
      <c r="M805" s="157"/>
      <c r="N805" s="157"/>
      <c r="O805" s="157"/>
      <c r="P805" s="157"/>
      <c r="Q805" s="157"/>
      <c r="R805" s="157"/>
      <c r="S805" s="157"/>
    </row>
    <row r="806" spans="1:19">
      <c r="A806" s="157"/>
      <c r="B806" s="157"/>
      <c r="C806" s="157"/>
      <c r="D806" s="157"/>
      <c r="E806" s="157"/>
      <c r="F806" s="157"/>
      <c r="G806" s="157"/>
      <c r="H806" s="157"/>
      <c r="I806" s="157"/>
      <c r="J806" s="157"/>
      <c r="K806" s="157"/>
      <c r="L806" s="157"/>
      <c r="M806" s="157"/>
      <c r="N806" s="157"/>
      <c r="O806" s="157"/>
      <c r="P806" s="157"/>
      <c r="Q806" s="157"/>
      <c r="R806" s="157"/>
      <c r="S806" s="157"/>
    </row>
    <row r="807" spans="1:19">
      <c r="A807" s="157"/>
      <c r="B807" s="157"/>
      <c r="C807" s="157"/>
      <c r="D807" s="157"/>
      <c r="E807" s="157"/>
      <c r="F807" s="157"/>
      <c r="G807" s="157"/>
      <c r="H807" s="157"/>
      <c r="I807" s="157"/>
      <c r="J807" s="157"/>
      <c r="K807" s="157"/>
      <c r="L807" s="157"/>
      <c r="M807" s="157"/>
      <c r="N807" s="157"/>
      <c r="O807" s="157"/>
      <c r="P807" s="157"/>
      <c r="Q807" s="157"/>
      <c r="R807" s="157"/>
      <c r="S807" s="157"/>
    </row>
    <row r="808" spans="1:19">
      <c r="A808" s="157"/>
      <c r="B808" s="157"/>
      <c r="C808" s="157"/>
      <c r="D808" s="157"/>
      <c r="E808" s="157"/>
      <c r="F808" s="157"/>
      <c r="G808" s="157"/>
      <c r="H808" s="157"/>
      <c r="I808" s="157"/>
      <c r="J808" s="157"/>
      <c r="K808" s="157"/>
      <c r="L808" s="157"/>
      <c r="M808" s="157"/>
      <c r="N808" s="157"/>
      <c r="O808" s="157"/>
      <c r="P808" s="157"/>
      <c r="Q808" s="157"/>
      <c r="R808" s="157"/>
      <c r="S808" s="157"/>
    </row>
    <row r="809" spans="1:19">
      <c r="A809" s="157"/>
      <c r="B809" s="157"/>
      <c r="C809" s="157"/>
      <c r="D809" s="157"/>
      <c r="E809" s="157"/>
      <c r="F809" s="157"/>
      <c r="G809" s="157"/>
      <c r="H809" s="157"/>
      <c r="I809" s="157"/>
      <c r="J809" s="157"/>
      <c r="K809" s="157"/>
      <c r="L809" s="157"/>
      <c r="M809" s="157"/>
      <c r="N809" s="157"/>
      <c r="O809" s="157"/>
      <c r="P809" s="157"/>
      <c r="Q809" s="157"/>
      <c r="R809" s="157"/>
      <c r="S809" s="157"/>
    </row>
    <row r="810" spans="1:19">
      <c r="A810" s="157"/>
      <c r="B810" s="157"/>
      <c r="C810" s="157"/>
      <c r="D810" s="157"/>
      <c r="E810" s="157"/>
      <c r="F810" s="157"/>
      <c r="G810" s="157"/>
      <c r="H810" s="157"/>
      <c r="I810" s="157"/>
      <c r="J810" s="157"/>
      <c r="K810" s="157"/>
      <c r="L810" s="157"/>
      <c r="M810" s="157"/>
      <c r="N810" s="157"/>
      <c r="O810" s="157"/>
      <c r="P810" s="157"/>
      <c r="Q810" s="157"/>
      <c r="R810" s="157"/>
      <c r="S810" s="157"/>
    </row>
    <row r="811" spans="1:19">
      <c r="A811" s="157"/>
      <c r="B811" s="157"/>
      <c r="C811" s="157"/>
      <c r="D811" s="157"/>
      <c r="E811" s="157"/>
      <c r="F811" s="157"/>
      <c r="G811" s="157"/>
      <c r="H811" s="157"/>
      <c r="I811" s="157"/>
      <c r="J811" s="157"/>
      <c r="K811" s="157"/>
      <c r="L811" s="157"/>
      <c r="M811" s="157"/>
      <c r="N811" s="157"/>
      <c r="O811" s="157"/>
      <c r="P811" s="157"/>
      <c r="Q811" s="157"/>
      <c r="R811" s="157"/>
      <c r="S811" s="157"/>
    </row>
    <row r="812" spans="1:19">
      <c r="A812" s="157"/>
      <c r="B812" s="157"/>
      <c r="C812" s="157"/>
      <c r="D812" s="157"/>
      <c r="E812" s="157"/>
      <c r="F812" s="157"/>
      <c r="G812" s="157"/>
      <c r="H812" s="157"/>
      <c r="I812" s="157"/>
      <c r="J812" s="157"/>
      <c r="K812" s="157"/>
      <c r="L812" s="157"/>
      <c r="M812" s="157"/>
      <c r="N812" s="157"/>
      <c r="O812" s="157"/>
      <c r="P812" s="157"/>
      <c r="Q812" s="157"/>
      <c r="R812" s="157"/>
      <c r="S812" s="157"/>
    </row>
    <row r="813" spans="1:19">
      <c r="A813" s="157"/>
      <c r="B813" s="157"/>
      <c r="C813" s="157"/>
      <c r="D813" s="157"/>
      <c r="E813" s="157"/>
      <c r="F813" s="157"/>
      <c r="G813" s="157"/>
      <c r="H813" s="157"/>
      <c r="I813" s="157"/>
      <c r="J813" s="157"/>
      <c r="K813" s="157"/>
      <c r="L813" s="157"/>
      <c r="M813" s="157"/>
      <c r="N813" s="157"/>
      <c r="O813" s="157"/>
      <c r="P813" s="157"/>
      <c r="Q813" s="157"/>
      <c r="R813" s="157"/>
      <c r="S813" s="157"/>
    </row>
    <row r="814" spans="1:19">
      <c r="A814" s="157"/>
      <c r="B814" s="157"/>
      <c r="C814" s="157"/>
      <c r="D814" s="157"/>
      <c r="E814" s="157"/>
      <c r="F814" s="157"/>
      <c r="G814" s="157"/>
      <c r="H814" s="157"/>
      <c r="I814" s="157"/>
      <c r="J814" s="157"/>
      <c r="K814" s="157"/>
      <c r="L814" s="157"/>
      <c r="M814" s="157"/>
      <c r="N814" s="157"/>
      <c r="O814" s="157"/>
      <c r="P814" s="157"/>
      <c r="Q814" s="157"/>
      <c r="R814" s="157"/>
      <c r="S814" s="157"/>
    </row>
    <row r="815" spans="1:19">
      <c r="A815" s="157"/>
      <c r="B815" s="157"/>
      <c r="C815" s="157"/>
      <c r="D815" s="157"/>
      <c r="E815" s="157"/>
      <c r="F815" s="157"/>
      <c r="G815" s="157"/>
      <c r="H815" s="157"/>
      <c r="I815" s="157"/>
      <c r="J815" s="157"/>
      <c r="K815" s="157"/>
      <c r="L815" s="157"/>
      <c r="M815" s="157"/>
      <c r="N815" s="157"/>
      <c r="O815" s="157"/>
      <c r="P815" s="157"/>
      <c r="Q815" s="157"/>
      <c r="R815" s="157"/>
      <c r="S815" s="157"/>
    </row>
    <row r="816" spans="1:19">
      <c r="A816" s="157"/>
      <c r="B816" s="157"/>
      <c r="C816" s="157"/>
      <c r="D816" s="157"/>
      <c r="E816" s="157"/>
      <c r="F816" s="157"/>
      <c r="G816" s="157"/>
      <c r="H816" s="157"/>
      <c r="I816" s="157"/>
      <c r="J816" s="157"/>
      <c r="K816" s="157"/>
      <c r="L816" s="157"/>
      <c r="M816" s="157"/>
      <c r="N816" s="157"/>
      <c r="O816" s="157"/>
      <c r="P816" s="157"/>
      <c r="Q816" s="157"/>
      <c r="R816" s="157"/>
      <c r="S816" s="157"/>
    </row>
    <row r="817" spans="1:19">
      <c r="A817" s="157"/>
      <c r="B817" s="157"/>
      <c r="C817" s="157"/>
      <c r="D817" s="157"/>
      <c r="E817" s="157"/>
      <c r="F817" s="157"/>
      <c r="G817" s="157"/>
      <c r="H817" s="157"/>
      <c r="I817" s="157"/>
      <c r="J817" s="157"/>
      <c r="K817" s="157"/>
      <c r="L817" s="157"/>
      <c r="M817" s="157"/>
      <c r="N817" s="157"/>
      <c r="O817" s="157"/>
      <c r="P817" s="157"/>
      <c r="Q817" s="157"/>
      <c r="R817" s="157"/>
      <c r="S817" s="157"/>
    </row>
    <row r="818" spans="1:19">
      <c r="A818" s="157"/>
      <c r="B818" s="157"/>
      <c r="C818" s="157"/>
      <c r="D818" s="157"/>
      <c r="E818" s="157"/>
      <c r="F818" s="157"/>
      <c r="G818" s="157"/>
      <c r="H818" s="157"/>
      <c r="I818" s="157"/>
      <c r="J818" s="157"/>
      <c r="K818" s="157"/>
      <c r="L818" s="157"/>
      <c r="M818" s="157"/>
      <c r="N818" s="157"/>
      <c r="O818" s="157"/>
      <c r="P818" s="157"/>
      <c r="Q818" s="157"/>
      <c r="R818" s="157"/>
      <c r="S818" s="157"/>
    </row>
    <row r="819" spans="1:19">
      <c r="A819" s="157"/>
      <c r="B819" s="157"/>
      <c r="C819" s="157"/>
      <c r="D819" s="157"/>
      <c r="E819" s="157"/>
      <c r="F819" s="157"/>
      <c r="G819" s="157"/>
      <c r="H819" s="157"/>
      <c r="I819" s="157"/>
      <c r="J819" s="157"/>
      <c r="K819" s="157"/>
      <c r="L819" s="157"/>
      <c r="M819" s="157"/>
      <c r="N819" s="157"/>
      <c r="O819" s="157"/>
      <c r="P819" s="157"/>
      <c r="Q819" s="157"/>
      <c r="R819" s="157"/>
      <c r="S819" s="157"/>
    </row>
    <row r="820" spans="1:19">
      <c r="A820" s="157"/>
      <c r="B820" s="157"/>
      <c r="C820" s="157"/>
      <c r="D820" s="157"/>
      <c r="E820" s="157"/>
      <c r="F820" s="157"/>
      <c r="G820" s="157"/>
      <c r="H820" s="157"/>
      <c r="I820" s="157"/>
      <c r="J820" s="157"/>
      <c r="K820" s="157"/>
      <c r="L820" s="157"/>
      <c r="M820" s="157"/>
      <c r="N820" s="157"/>
      <c r="O820" s="157"/>
      <c r="P820" s="157"/>
      <c r="Q820" s="157"/>
      <c r="R820" s="157"/>
      <c r="S820" s="157"/>
    </row>
    <row r="821" spans="1:19">
      <c r="A821" s="157"/>
      <c r="B821" s="157"/>
      <c r="C821" s="157"/>
      <c r="D821" s="157"/>
      <c r="E821" s="157"/>
      <c r="F821" s="157"/>
      <c r="G821" s="157"/>
      <c r="H821" s="157"/>
      <c r="I821" s="157"/>
      <c r="J821" s="157"/>
      <c r="K821" s="157"/>
      <c r="L821" s="157"/>
      <c r="M821" s="157"/>
      <c r="N821" s="157"/>
      <c r="O821" s="157"/>
      <c r="P821" s="157"/>
      <c r="Q821" s="157"/>
      <c r="R821" s="157"/>
      <c r="S821" s="157"/>
    </row>
    <row r="822" spans="1:19">
      <c r="A822" s="157"/>
      <c r="B822" s="157"/>
      <c r="C822" s="157"/>
      <c r="D822" s="157"/>
      <c r="E822" s="157"/>
      <c r="F822" s="157"/>
      <c r="G822" s="157"/>
      <c r="H822" s="157"/>
      <c r="I822" s="157"/>
      <c r="J822" s="157"/>
      <c r="K822" s="157"/>
      <c r="L822" s="157"/>
      <c r="M822" s="157"/>
      <c r="N822" s="157"/>
      <c r="O822" s="157"/>
      <c r="P822" s="157"/>
      <c r="Q822" s="157"/>
      <c r="R822" s="157"/>
      <c r="S822" s="157"/>
    </row>
    <row r="823" spans="1:19">
      <c r="A823" s="157"/>
      <c r="B823" s="157"/>
      <c r="C823" s="157"/>
      <c r="D823" s="157"/>
      <c r="E823" s="157"/>
      <c r="F823" s="157"/>
      <c r="G823" s="157"/>
      <c r="H823" s="157"/>
      <c r="I823" s="157"/>
      <c r="J823" s="157"/>
      <c r="K823" s="157"/>
      <c r="L823" s="157"/>
      <c r="M823" s="157"/>
      <c r="N823" s="157"/>
      <c r="O823" s="157"/>
      <c r="P823" s="157"/>
      <c r="Q823" s="157"/>
      <c r="R823" s="157"/>
      <c r="S823" s="157"/>
    </row>
    <row r="824" spans="1:19">
      <c r="A824" s="157"/>
      <c r="B824" s="157"/>
      <c r="C824" s="157"/>
      <c r="D824" s="157"/>
      <c r="E824" s="157"/>
      <c r="F824" s="157"/>
      <c r="G824" s="157"/>
      <c r="H824" s="157"/>
      <c r="I824" s="157"/>
      <c r="J824" s="157"/>
      <c r="K824" s="157"/>
      <c r="L824" s="157"/>
      <c r="M824" s="157"/>
      <c r="N824" s="157"/>
      <c r="O824" s="157"/>
      <c r="P824" s="157"/>
      <c r="Q824" s="157"/>
      <c r="R824" s="157"/>
      <c r="S824" s="157"/>
    </row>
    <row r="825" spans="1:19">
      <c r="A825" s="157"/>
      <c r="B825" s="157"/>
      <c r="C825" s="157"/>
      <c r="D825" s="157"/>
      <c r="E825" s="157"/>
      <c r="F825" s="157"/>
      <c r="G825" s="157"/>
      <c r="H825" s="157"/>
      <c r="I825" s="157"/>
      <c r="J825" s="157"/>
      <c r="K825" s="157"/>
      <c r="L825" s="157"/>
      <c r="M825" s="157"/>
      <c r="N825" s="157"/>
      <c r="O825" s="157"/>
      <c r="P825" s="157"/>
      <c r="Q825" s="157"/>
      <c r="R825" s="157"/>
      <c r="S825" s="157"/>
    </row>
    <row r="826" spans="1:19">
      <c r="A826" s="157"/>
      <c r="B826" s="157"/>
      <c r="C826" s="157"/>
      <c r="D826" s="157"/>
      <c r="E826" s="157"/>
      <c r="F826" s="157"/>
      <c r="G826" s="157"/>
      <c r="H826" s="157"/>
      <c r="I826" s="157"/>
      <c r="J826" s="157"/>
      <c r="K826" s="157"/>
      <c r="L826" s="157"/>
      <c r="M826" s="157"/>
      <c r="N826" s="157"/>
      <c r="O826" s="157"/>
      <c r="P826" s="157"/>
      <c r="Q826" s="157"/>
      <c r="R826" s="157"/>
      <c r="S826" s="157"/>
    </row>
    <row r="827" spans="1:19">
      <c r="A827" s="157"/>
      <c r="B827" s="157"/>
      <c r="C827" s="157"/>
      <c r="D827" s="157"/>
      <c r="E827" s="157"/>
      <c r="F827" s="157"/>
      <c r="G827" s="157"/>
      <c r="H827" s="157"/>
      <c r="I827" s="157"/>
      <c r="J827" s="157"/>
      <c r="K827" s="157"/>
      <c r="L827" s="157"/>
      <c r="M827" s="157"/>
      <c r="N827" s="157"/>
      <c r="O827" s="157"/>
      <c r="P827" s="157"/>
      <c r="Q827" s="157"/>
      <c r="R827" s="157"/>
      <c r="S827" s="157"/>
    </row>
    <row r="828" spans="1:19">
      <c r="A828" s="157"/>
      <c r="B828" s="157"/>
      <c r="C828" s="157"/>
      <c r="D828" s="157"/>
      <c r="E828" s="157"/>
      <c r="F828" s="157"/>
      <c r="G828" s="157"/>
      <c r="H828" s="157"/>
      <c r="I828" s="157"/>
      <c r="J828" s="157"/>
      <c r="K828" s="157"/>
      <c r="L828" s="157"/>
      <c r="M828" s="157"/>
      <c r="N828" s="157"/>
      <c r="O828" s="157"/>
      <c r="P828" s="157"/>
      <c r="Q828" s="157"/>
      <c r="R828" s="157"/>
      <c r="S828" s="157"/>
    </row>
    <row r="829" spans="1:19">
      <c r="A829" s="157"/>
      <c r="B829" s="157"/>
      <c r="C829" s="157"/>
      <c r="D829" s="157"/>
      <c r="E829" s="157"/>
      <c r="F829" s="157"/>
      <c r="G829" s="157"/>
      <c r="H829" s="157"/>
      <c r="I829" s="157"/>
      <c r="J829" s="157"/>
      <c r="K829" s="157"/>
      <c r="L829" s="157"/>
      <c r="M829" s="157"/>
      <c r="N829" s="157"/>
      <c r="O829" s="157"/>
      <c r="P829" s="157"/>
      <c r="Q829" s="157"/>
      <c r="R829" s="157"/>
      <c r="S829" s="157"/>
    </row>
    <row r="830" spans="1:19">
      <c r="A830" s="157"/>
      <c r="B830" s="157"/>
      <c r="C830" s="157"/>
      <c r="D830" s="157"/>
      <c r="E830" s="157"/>
      <c r="F830" s="157"/>
      <c r="G830" s="157"/>
      <c r="H830" s="157"/>
      <c r="I830" s="157"/>
      <c r="J830" s="157"/>
      <c r="K830" s="157"/>
      <c r="L830" s="157"/>
      <c r="M830" s="157"/>
      <c r="N830" s="157"/>
      <c r="O830" s="157"/>
      <c r="P830" s="157"/>
      <c r="Q830" s="157"/>
      <c r="R830" s="157"/>
      <c r="S830" s="157"/>
    </row>
    <row r="831" spans="1:19">
      <c r="A831" s="157"/>
      <c r="B831" s="157"/>
      <c r="C831" s="157"/>
      <c r="D831" s="157"/>
      <c r="E831" s="157"/>
      <c r="F831" s="157"/>
      <c r="G831" s="157"/>
      <c r="H831" s="157"/>
      <c r="I831" s="157"/>
      <c r="J831" s="157"/>
      <c r="K831" s="157"/>
      <c r="L831" s="157"/>
      <c r="M831" s="157"/>
      <c r="N831" s="157"/>
      <c r="O831" s="157"/>
      <c r="P831" s="157"/>
      <c r="Q831" s="157"/>
      <c r="R831" s="157"/>
      <c r="S831" s="157"/>
    </row>
    <row r="832" spans="1:19">
      <c r="A832" s="157"/>
      <c r="B832" s="157"/>
      <c r="C832" s="157"/>
      <c r="D832" s="157"/>
      <c r="E832" s="157"/>
      <c r="F832" s="157"/>
      <c r="G832" s="157"/>
      <c r="H832" s="157"/>
      <c r="I832" s="157"/>
      <c r="J832" s="157"/>
      <c r="K832" s="157"/>
      <c r="L832" s="157"/>
      <c r="M832" s="157"/>
      <c r="N832" s="157"/>
      <c r="O832" s="157"/>
      <c r="P832" s="157"/>
      <c r="Q832" s="157"/>
      <c r="R832" s="157"/>
      <c r="S832" s="157"/>
    </row>
    <row r="833" spans="1:19">
      <c r="A833" s="157"/>
      <c r="B833" s="157"/>
      <c r="C833" s="157"/>
      <c r="D833" s="157"/>
      <c r="E833" s="157"/>
      <c r="F833" s="157"/>
      <c r="G833" s="157"/>
      <c r="H833" s="157"/>
      <c r="I833" s="157"/>
      <c r="J833" s="157"/>
      <c r="K833" s="157"/>
      <c r="L833" s="157"/>
      <c r="M833" s="157"/>
      <c r="N833" s="157"/>
      <c r="O833" s="157"/>
      <c r="P833" s="157"/>
      <c r="Q833" s="157"/>
      <c r="R833" s="157"/>
      <c r="S833" s="157"/>
    </row>
    <row r="834" spans="1:19">
      <c r="A834" s="157"/>
      <c r="B834" s="157"/>
      <c r="C834" s="157"/>
      <c r="D834" s="157"/>
      <c r="E834" s="157"/>
      <c r="F834" s="157"/>
      <c r="G834" s="157"/>
      <c r="H834" s="157"/>
      <c r="I834" s="157"/>
      <c r="J834" s="157"/>
      <c r="K834" s="157"/>
      <c r="L834" s="157"/>
      <c r="M834" s="157"/>
      <c r="N834" s="157"/>
      <c r="O834" s="157"/>
      <c r="P834" s="157"/>
      <c r="Q834" s="157"/>
      <c r="R834" s="157"/>
      <c r="S834" s="157"/>
    </row>
    <row r="835" spans="1:19">
      <c r="A835" s="157"/>
      <c r="B835" s="157"/>
      <c r="C835" s="157"/>
      <c r="D835" s="157"/>
      <c r="E835" s="157"/>
      <c r="F835" s="157"/>
      <c r="G835" s="157"/>
      <c r="H835" s="157"/>
      <c r="I835" s="157"/>
      <c r="J835" s="157"/>
      <c r="K835" s="157"/>
      <c r="L835" s="157"/>
      <c r="M835" s="157"/>
      <c r="N835" s="157"/>
      <c r="O835" s="157"/>
      <c r="P835" s="157"/>
      <c r="Q835" s="157"/>
      <c r="R835" s="157"/>
      <c r="S835" s="157"/>
    </row>
    <row r="836" spans="1:19">
      <c r="A836" s="157"/>
      <c r="B836" s="157"/>
      <c r="C836" s="157"/>
      <c r="D836" s="157"/>
      <c r="E836" s="157"/>
      <c r="F836" s="157"/>
      <c r="G836" s="157"/>
      <c r="H836" s="157"/>
      <c r="I836" s="157"/>
      <c r="J836" s="157"/>
      <c r="K836" s="157"/>
      <c r="L836" s="157"/>
      <c r="M836" s="157"/>
      <c r="N836" s="157"/>
      <c r="O836" s="157"/>
      <c r="P836" s="157"/>
      <c r="Q836" s="157"/>
      <c r="R836" s="157"/>
      <c r="S836" s="157"/>
    </row>
    <row r="837" spans="1:19">
      <c r="A837" s="157"/>
      <c r="B837" s="157"/>
      <c r="C837" s="157"/>
      <c r="D837" s="157"/>
      <c r="E837" s="157"/>
      <c r="F837" s="157"/>
      <c r="G837" s="157"/>
      <c r="H837" s="157"/>
      <c r="I837" s="157"/>
      <c r="J837" s="157"/>
      <c r="K837" s="157"/>
      <c r="L837" s="157"/>
      <c r="M837" s="157"/>
      <c r="N837" s="157"/>
      <c r="O837" s="157"/>
      <c r="P837" s="157"/>
      <c r="Q837" s="157"/>
      <c r="R837" s="157"/>
      <c r="S837" s="157"/>
    </row>
    <row r="838" spans="1:19">
      <c r="A838" s="157"/>
      <c r="B838" s="157"/>
      <c r="C838" s="157"/>
      <c r="D838" s="157"/>
      <c r="E838" s="157"/>
      <c r="F838" s="157"/>
      <c r="G838" s="157"/>
      <c r="H838" s="157"/>
      <c r="I838" s="157"/>
      <c r="J838" s="157"/>
      <c r="K838" s="157"/>
      <c r="L838" s="157"/>
      <c r="M838" s="157"/>
      <c r="N838" s="157"/>
      <c r="O838" s="157"/>
      <c r="P838" s="157"/>
      <c r="Q838" s="157"/>
      <c r="R838" s="157"/>
      <c r="S838" s="157"/>
    </row>
    <row r="839" spans="1:19">
      <c r="A839" s="157"/>
      <c r="B839" s="157"/>
      <c r="C839" s="157"/>
      <c r="D839" s="157"/>
      <c r="E839" s="157"/>
      <c r="F839" s="157"/>
      <c r="G839" s="157"/>
      <c r="H839" s="157"/>
      <c r="I839" s="157"/>
      <c r="J839" s="157"/>
      <c r="K839" s="157"/>
      <c r="L839" s="157"/>
      <c r="M839" s="157"/>
      <c r="N839" s="157"/>
      <c r="O839" s="157"/>
      <c r="P839" s="157"/>
      <c r="Q839" s="157"/>
      <c r="R839" s="157"/>
      <c r="S839" s="157"/>
    </row>
    <row r="840" spans="1:19">
      <c r="A840" s="157"/>
      <c r="B840" s="157"/>
      <c r="C840" s="157"/>
      <c r="D840" s="157"/>
      <c r="E840" s="157"/>
      <c r="F840" s="157"/>
      <c r="G840" s="157"/>
      <c r="H840" s="157"/>
      <c r="I840" s="157"/>
      <c r="J840" s="157"/>
      <c r="K840" s="157"/>
      <c r="L840" s="157"/>
      <c r="M840" s="157"/>
      <c r="N840" s="157"/>
      <c r="O840" s="157"/>
      <c r="P840" s="157"/>
      <c r="Q840" s="157"/>
      <c r="R840" s="157"/>
      <c r="S840" s="157"/>
    </row>
    <row r="841" spans="1:19">
      <c r="A841" s="157"/>
      <c r="B841" s="157"/>
      <c r="C841" s="157"/>
      <c r="D841" s="157"/>
      <c r="E841" s="157"/>
      <c r="F841" s="157"/>
      <c r="G841" s="157"/>
      <c r="H841" s="157"/>
      <c r="I841" s="157"/>
      <c r="J841" s="157"/>
      <c r="K841" s="157"/>
      <c r="L841" s="157"/>
      <c r="M841" s="157"/>
      <c r="N841" s="157"/>
      <c r="O841" s="157"/>
      <c r="P841" s="157"/>
      <c r="Q841" s="157"/>
      <c r="R841" s="157"/>
      <c r="S841" s="157"/>
    </row>
    <row r="842" spans="1:19">
      <c r="A842" s="157"/>
      <c r="B842" s="157"/>
      <c r="C842" s="157"/>
      <c r="D842" s="157"/>
      <c r="E842" s="157"/>
      <c r="F842" s="157"/>
      <c r="G842" s="157"/>
      <c r="H842" s="157"/>
      <c r="I842" s="157"/>
      <c r="J842" s="157"/>
      <c r="K842" s="157"/>
      <c r="L842" s="157"/>
      <c r="M842" s="157"/>
      <c r="N842" s="157"/>
      <c r="O842" s="157"/>
      <c r="P842" s="157"/>
      <c r="Q842" s="157"/>
      <c r="R842" s="157"/>
      <c r="S842" s="157"/>
    </row>
    <row r="843" spans="1:19">
      <c r="A843" s="157"/>
      <c r="B843" s="157"/>
      <c r="C843" s="157"/>
      <c r="D843" s="157"/>
      <c r="E843" s="157"/>
      <c r="F843" s="157"/>
      <c r="G843" s="157"/>
      <c r="H843" s="157"/>
      <c r="I843" s="157"/>
      <c r="J843" s="157"/>
      <c r="K843" s="157"/>
      <c r="L843" s="157"/>
      <c r="M843" s="157"/>
      <c r="N843" s="157"/>
      <c r="O843" s="157"/>
      <c r="P843" s="157"/>
      <c r="Q843" s="157"/>
      <c r="R843" s="157"/>
      <c r="S843" s="157"/>
    </row>
    <row r="844" spans="1:19">
      <c r="A844" s="157"/>
      <c r="B844" s="157"/>
      <c r="C844" s="157"/>
      <c r="D844" s="157"/>
      <c r="E844" s="157"/>
      <c r="F844" s="157"/>
      <c r="G844" s="157"/>
      <c r="H844" s="157"/>
      <c r="I844" s="157"/>
      <c r="J844" s="157"/>
      <c r="K844" s="157"/>
      <c r="L844" s="157"/>
      <c r="M844" s="157"/>
      <c r="N844" s="157"/>
      <c r="O844" s="157"/>
      <c r="P844" s="157"/>
      <c r="Q844" s="157"/>
      <c r="R844" s="157"/>
      <c r="S844" s="157"/>
    </row>
    <row r="845" spans="1:19">
      <c r="A845" s="157"/>
      <c r="B845" s="157"/>
      <c r="C845" s="157"/>
      <c r="D845" s="157"/>
      <c r="E845" s="157"/>
      <c r="F845" s="157"/>
      <c r="G845" s="157"/>
      <c r="H845" s="157"/>
      <c r="I845" s="157"/>
      <c r="J845" s="157"/>
      <c r="K845" s="157"/>
      <c r="L845" s="157"/>
      <c r="M845" s="157"/>
      <c r="N845" s="157"/>
      <c r="O845" s="157"/>
      <c r="P845" s="157"/>
      <c r="Q845" s="157"/>
      <c r="R845" s="157"/>
      <c r="S845" s="157"/>
    </row>
    <row r="846" spans="1:19">
      <c r="A846" s="157"/>
      <c r="B846" s="157"/>
      <c r="C846" s="157"/>
      <c r="D846" s="157"/>
      <c r="E846" s="157"/>
      <c r="F846" s="157"/>
      <c r="G846" s="157"/>
      <c r="H846" s="157"/>
      <c r="I846" s="157"/>
      <c r="J846" s="157"/>
      <c r="K846" s="157"/>
      <c r="L846" s="157"/>
      <c r="M846" s="157"/>
      <c r="N846" s="157"/>
      <c r="O846" s="157"/>
      <c r="P846" s="157"/>
      <c r="Q846" s="157"/>
      <c r="R846" s="157"/>
      <c r="S846" s="157"/>
    </row>
    <row r="847" spans="1:19">
      <c r="A847" s="157"/>
      <c r="B847" s="157"/>
      <c r="C847" s="157"/>
      <c r="D847" s="157"/>
      <c r="E847" s="157"/>
      <c r="F847" s="157"/>
      <c r="G847" s="157"/>
      <c r="H847" s="157"/>
      <c r="I847" s="157"/>
      <c r="J847" s="157"/>
      <c r="K847" s="157"/>
      <c r="L847" s="157"/>
      <c r="M847" s="157"/>
      <c r="N847" s="157"/>
      <c r="O847" s="157"/>
      <c r="P847" s="157"/>
      <c r="Q847" s="157"/>
      <c r="R847" s="157"/>
      <c r="S847" s="157"/>
    </row>
    <row r="848" spans="1:19">
      <c r="A848" s="157"/>
      <c r="B848" s="157"/>
      <c r="C848" s="157"/>
      <c r="D848" s="157"/>
      <c r="E848" s="157"/>
      <c r="F848" s="157"/>
      <c r="G848" s="157"/>
      <c r="H848" s="157"/>
      <c r="I848" s="157"/>
      <c r="J848" s="157"/>
      <c r="K848" s="157"/>
      <c r="L848" s="157"/>
      <c r="M848" s="157"/>
      <c r="N848" s="157"/>
      <c r="O848" s="157"/>
      <c r="P848" s="157"/>
      <c r="Q848" s="157"/>
      <c r="R848" s="157"/>
      <c r="S848" s="157"/>
    </row>
    <row r="849" spans="1:19">
      <c r="A849" s="157"/>
      <c r="B849" s="157"/>
      <c r="C849" s="157"/>
      <c r="D849" s="157"/>
      <c r="E849" s="157"/>
      <c r="F849" s="157"/>
      <c r="G849" s="157"/>
      <c r="H849" s="157"/>
      <c r="I849" s="157"/>
      <c r="J849" s="157"/>
      <c r="K849" s="157"/>
      <c r="L849" s="157"/>
      <c r="M849" s="157"/>
      <c r="N849" s="157"/>
      <c r="O849" s="157"/>
      <c r="P849" s="157"/>
      <c r="Q849" s="157"/>
      <c r="R849" s="157"/>
      <c r="S849" s="157"/>
    </row>
    <row r="850" spans="1:19">
      <c r="A850" s="157"/>
      <c r="B850" s="157"/>
      <c r="C850" s="157"/>
      <c r="D850" s="157"/>
      <c r="E850" s="157"/>
      <c r="F850" s="157"/>
      <c r="G850" s="157"/>
      <c r="H850" s="157"/>
      <c r="I850" s="157"/>
      <c r="J850" s="157"/>
      <c r="K850" s="157"/>
      <c r="L850" s="157"/>
      <c r="M850" s="157"/>
      <c r="N850" s="157"/>
      <c r="O850" s="157"/>
      <c r="P850" s="157"/>
      <c r="Q850" s="157"/>
      <c r="R850" s="157"/>
      <c r="S850" s="157"/>
    </row>
    <row r="851" spans="1:19">
      <c r="A851" s="157"/>
      <c r="B851" s="157"/>
      <c r="C851" s="157"/>
      <c r="D851" s="157"/>
      <c r="E851" s="157"/>
      <c r="F851" s="157"/>
      <c r="G851" s="157"/>
      <c r="H851" s="157"/>
      <c r="I851" s="157"/>
      <c r="J851" s="157"/>
      <c r="K851" s="157"/>
      <c r="L851" s="157"/>
      <c r="M851" s="157"/>
      <c r="N851" s="157"/>
      <c r="O851" s="157"/>
      <c r="P851" s="157"/>
      <c r="Q851" s="157"/>
      <c r="R851" s="157"/>
      <c r="S851" s="157"/>
    </row>
    <row r="852" spans="1:19">
      <c r="A852" s="157"/>
      <c r="B852" s="157"/>
      <c r="C852" s="157"/>
      <c r="D852" s="157"/>
      <c r="E852" s="157"/>
      <c r="F852" s="157"/>
      <c r="G852" s="157"/>
      <c r="H852" s="157"/>
      <c r="I852" s="157"/>
      <c r="J852" s="157"/>
      <c r="K852" s="157"/>
      <c r="L852" s="157"/>
      <c r="M852" s="157"/>
      <c r="N852" s="157"/>
      <c r="O852" s="157"/>
      <c r="P852" s="157"/>
      <c r="Q852" s="157"/>
      <c r="R852" s="157"/>
      <c r="S852" s="157"/>
    </row>
    <row r="853" spans="1:19">
      <c r="A853" s="157"/>
      <c r="B853" s="157"/>
      <c r="C853" s="157"/>
      <c r="D853" s="157"/>
      <c r="E853" s="157"/>
      <c r="F853" s="157"/>
      <c r="G853" s="157"/>
      <c r="H853" s="157"/>
      <c r="I853" s="157"/>
      <c r="J853" s="157"/>
      <c r="K853" s="157"/>
      <c r="L853" s="157"/>
      <c r="M853" s="157"/>
      <c r="N853" s="157"/>
      <c r="O853" s="157"/>
      <c r="P853" s="157"/>
      <c r="Q853" s="157"/>
      <c r="R853" s="157"/>
      <c r="S853" s="157"/>
    </row>
    <row r="854" spans="1:19">
      <c r="A854" s="157"/>
      <c r="B854" s="157"/>
      <c r="C854" s="157"/>
      <c r="D854" s="157"/>
      <c r="E854" s="157"/>
      <c r="F854" s="157"/>
      <c r="G854" s="157"/>
      <c r="H854" s="157"/>
      <c r="I854" s="157"/>
      <c r="J854" s="157"/>
      <c r="K854" s="157"/>
      <c r="L854" s="157"/>
      <c r="M854" s="157"/>
      <c r="N854" s="157"/>
      <c r="O854" s="157"/>
      <c r="P854" s="157"/>
      <c r="Q854" s="157"/>
      <c r="R854" s="157"/>
      <c r="S854" s="157"/>
    </row>
    <row r="855" spans="1:19">
      <c r="A855" s="157"/>
      <c r="B855" s="157"/>
      <c r="C855" s="157"/>
      <c r="D855" s="157"/>
      <c r="E855" s="157"/>
      <c r="F855" s="157"/>
      <c r="G855" s="157"/>
      <c r="H855" s="157"/>
      <c r="I855" s="157"/>
      <c r="J855" s="157"/>
      <c r="K855" s="157"/>
      <c r="L855" s="157"/>
      <c r="M855" s="157"/>
      <c r="N855" s="157"/>
      <c r="O855" s="157"/>
      <c r="P855" s="157"/>
      <c r="Q855" s="157"/>
      <c r="R855" s="157"/>
      <c r="S855" s="157"/>
    </row>
    <row r="856" spans="1:19">
      <c r="A856" s="157"/>
      <c r="B856" s="157"/>
      <c r="C856" s="157"/>
      <c r="D856" s="157"/>
      <c r="E856" s="157"/>
      <c r="F856" s="157"/>
      <c r="G856" s="157"/>
      <c r="H856" s="157"/>
      <c r="I856" s="157"/>
      <c r="J856" s="157"/>
      <c r="K856" s="157"/>
      <c r="L856" s="157"/>
      <c r="M856" s="157"/>
      <c r="N856" s="157"/>
      <c r="O856" s="157"/>
      <c r="P856" s="157"/>
      <c r="Q856" s="157"/>
      <c r="R856" s="157"/>
      <c r="S856" s="157"/>
    </row>
    <row r="857" spans="1:19">
      <c r="A857" s="157"/>
      <c r="B857" s="157"/>
      <c r="C857" s="157"/>
      <c r="D857" s="157"/>
      <c r="E857" s="157"/>
      <c r="F857" s="157"/>
      <c r="G857" s="157"/>
      <c r="H857" s="157"/>
      <c r="I857" s="157"/>
      <c r="J857" s="157"/>
      <c r="K857" s="157"/>
      <c r="L857" s="157"/>
      <c r="M857" s="157"/>
      <c r="N857" s="157"/>
      <c r="O857" s="157"/>
      <c r="P857" s="157"/>
      <c r="Q857" s="157"/>
      <c r="R857" s="157"/>
      <c r="S857" s="157"/>
    </row>
    <row r="858" spans="1:19">
      <c r="A858" s="157"/>
      <c r="B858" s="157"/>
      <c r="C858" s="157"/>
      <c r="D858" s="157"/>
      <c r="E858" s="157"/>
      <c r="F858" s="157"/>
      <c r="G858" s="157"/>
      <c r="H858" s="157"/>
      <c r="I858" s="157"/>
      <c r="J858" s="157"/>
      <c r="K858" s="157"/>
      <c r="L858" s="157"/>
      <c r="M858" s="157"/>
      <c r="N858" s="157"/>
      <c r="O858" s="157"/>
      <c r="P858" s="157"/>
      <c r="Q858" s="157"/>
      <c r="R858" s="157"/>
      <c r="S858" s="157"/>
    </row>
    <row r="859" spans="1:19">
      <c r="A859" s="157"/>
      <c r="B859" s="157"/>
      <c r="C859" s="157"/>
      <c r="D859" s="157"/>
      <c r="E859" s="157"/>
      <c r="F859" s="157"/>
      <c r="G859" s="157"/>
      <c r="H859" s="157"/>
      <c r="I859" s="157"/>
      <c r="J859" s="157"/>
      <c r="K859" s="157"/>
      <c r="L859" s="157"/>
      <c r="M859" s="157"/>
      <c r="N859" s="157"/>
      <c r="O859" s="157"/>
      <c r="P859" s="157"/>
      <c r="Q859" s="157"/>
      <c r="R859" s="157"/>
      <c r="S859" s="157"/>
    </row>
    <row r="860" spans="1:19">
      <c r="A860" s="157"/>
      <c r="B860" s="157"/>
      <c r="C860" s="157"/>
      <c r="D860" s="157"/>
      <c r="E860" s="157"/>
      <c r="F860" s="157"/>
      <c r="G860" s="157"/>
      <c r="H860" s="157"/>
      <c r="I860" s="157"/>
      <c r="J860" s="157"/>
      <c r="K860" s="157"/>
      <c r="L860" s="157"/>
      <c r="M860" s="157"/>
      <c r="N860" s="157"/>
      <c r="O860" s="157"/>
      <c r="P860" s="157"/>
      <c r="Q860" s="157"/>
      <c r="R860" s="157"/>
      <c r="S860" s="157"/>
    </row>
    <row r="861" spans="1:19">
      <c r="A861" s="157"/>
      <c r="B861" s="157"/>
      <c r="C861" s="157"/>
      <c r="D861" s="157"/>
      <c r="E861" s="157"/>
      <c r="F861" s="157"/>
      <c r="G861" s="157"/>
      <c r="H861" s="157"/>
      <c r="I861" s="157"/>
      <c r="J861" s="157"/>
      <c r="K861" s="157"/>
      <c r="L861" s="157"/>
      <c r="M861" s="157"/>
      <c r="N861" s="157"/>
      <c r="O861" s="157"/>
      <c r="P861" s="157"/>
      <c r="Q861" s="157"/>
      <c r="R861" s="157"/>
      <c r="S861" s="157"/>
    </row>
    <row r="862" spans="1:19">
      <c r="A862" s="157"/>
      <c r="B862" s="157"/>
      <c r="C862" s="157"/>
      <c r="D862" s="157"/>
      <c r="E862" s="157"/>
      <c r="F862" s="157"/>
      <c r="G862" s="157"/>
      <c r="H862" s="157"/>
      <c r="I862" s="157"/>
      <c r="J862" s="157"/>
      <c r="K862" s="157"/>
      <c r="L862" s="157"/>
      <c r="M862" s="157"/>
      <c r="N862" s="157"/>
      <c r="O862" s="157"/>
      <c r="P862" s="157"/>
      <c r="Q862" s="157"/>
      <c r="R862" s="157"/>
      <c r="S862" s="157"/>
    </row>
    <row r="863" spans="1:19">
      <c r="A863" s="157"/>
      <c r="B863" s="157"/>
      <c r="C863" s="157"/>
      <c r="D863" s="157"/>
      <c r="E863" s="157"/>
      <c r="F863" s="157"/>
      <c r="G863" s="157"/>
      <c r="H863" s="157"/>
      <c r="I863" s="157"/>
      <c r="J863" s="157"/>
      <c r="K863" s="157"/>
      <c r="L863" s="157"/>
      <c r="M863" s="157"/>
      <c r="N863" s="157"/>
      <c r="O863" s="157"/>
      <c r="P863" s="157"/>
      <c r="Q863" s="157"/>
      <c r="R863" s="157"/>
      <c r="S863" s="157"/>
    </row>
    <row r="864" spans="1:19">
      <c r="A864" s="157"/>
      <c r="B864" s="157"/>
      <c r="C864" s="157"/>
      <c r="D864" s="157"/>
      <c r="E864" s="157"/>
      <c r="F864" s="157"/>
      <c r="G864" s="157"/>
      <c r="H864" s="157"/>
      <c r="I864" s="157"/>
      <c r="J864" s="157"/>
      <c r="K864" s="157"/>
      <c r="L864" s="157"/>
      <c r="M864" s="157"/>
      <c r="N864" s="157"/>
      <c r="O864" s="157"/>
      <c r="P864" s="157"/>
      <c r="Q864" s="157"/>
      <c r="R864" s="157"/>
      <c r="S864" s="157"/>
    </row>
    <row r="865" spans="1:19">
      <c r="A865" s="157"/>
      <c r="B865" s="157"/>
      <c r="C865" s="157"/>
      <c r="D865" s="157"/>
      <c r="E865" s="157"/>
      <c r="F865" s="157"/>
      <c r="G865" s="157"/>
      <c r="H865" s="157"/>
      <c r="I865" s="157"/>
      <c r="J865" s="157"/>
      <c r="K865" s="157"/>
      <c r="L865" s="157"/>
      <c r="M865" s="157"/>
      <c r="N865" s="157"/>
      <c r="O865" s="157"/>
      <c r="P865" s="157"/>
      <c r="Q865" s="157"/>
      <c r="R865" s="157"/>
      <c r="S865" s="157"/>
    </row>
    <row r="866" spans="1:19">
      <c r="A866" s="157"/>
      <c r="B866" s="157"/>
      <c r="C866" s="157"/>
      <c r="D866" s="157"/>
      <c r="E866" s="157"/>
      <c r="F866" s="157"/>
      <c r="G866" s="157"/>
      <c r="H866" s="157"/>
      <c r="I866" s="157"/>
      <c r="J866" s="157"/>
      <c r="K866" s="157"/>
      <c r="L866" s="157"/>
      <c r="M866" s="157"/>
      <c r="N866" s="157"/>
      <c r="O866" s="157"/>
      <c r="P866" s="157"/>
      <c r="Q866" s="157"/>
      <c r="R866" s="157"/>
      <c r="S866" s="157"/>
    </row>
    <row r="867" spans="1:19">
      <c r="A867" s="157"/>
      <c r="B867" s="157"/>
      <c r="C867" s="157"/>
      <c r="D867" s="157"/>
      <c r="E867" s="157"/>
      <c r="F867" s="157"/>
      <c r="G867" s="157"/>
      <c r="H867" s="157"/>
      <c r="I867" s="157"/>
      <c r="J867" s="157"/>
      <c r="K867" s="157"/>
      <c r="L867" s="157"/>
      <c r="M867" s="157"/>
      <c r="N867" s="157"/>
      <c r="O867" s="157"/>
      <c r="P867" s="157"/>
      <c r="Q867" s="157"/>
      <c r="R867" s="157"/>
      <c r="S867" s="157"/>
    </row>
    <row r="868" spans="1:19">
      <c r="A868" s="157"/>
      <c r="B868" s="157"/>
      <c r="C868" s="157"/>
      <c r="D868" s="157"/>
      <c r="E868" s="157"/>
      <c r="F868" s="157"/>
      <c r="G868" s="157"/>
      <c r="H868" s="157"/>
      <c r="I868" s="157"/>
      <c r="J868" s="157"/>
      <c r="K868" s="157"/>
      <c r="L868" s="157"/>
      <c r="M868" s="157"/>
      <c r="N868" s="157"/>
      <c r="O868" s="157"/>
      <c r="P868" s="157"/>
      <c r="Q868" s="157"/>
      <c r="R868" s="157"/>
      <c r="S868" s="157"/>
    </row>
    <row r="869" spans="1:19">
      <c r="A869" s="157"/>
      <c r="B869" s="157"/>
      <c r="C869" s="157"/>
      <c r="D869" s="157"/>
      <c r="E869" s="157"/>
      <c r="F869" s="157"/>
      <c r="G869" s="157"/>
      <c r="H869" s="157"/>
      <c r="I869" s="157"/>
      <c r="J869" s="157"/>
      <c r="K869" s="157"/>
      <c r="L869" s="157"/>
      <c r="M869" s="157"/>
      <c r="N869" s="157"/>
      <c r="O869" s="157"/>
      <c r="P869" s="157"/>
      <c r="Q869" s="157"/>
      <c r="R869" s="157"/>
      <c r="S869" s="157"/>
    </row>
    <row r="870" spans="1:19">
      <c r="A870" s="157"/>
      <c r="B870" s="157"/>
      <c r="C870" s="157"/>
      <c r="D870" s="157"/>
      <c r="E870" s="157"/>
      <c r="F870" s="157"/>
      <c r="G870" s="157"/>
      <c r="H870" s="157"/>
      <c r="I870" s="157"/>
      <c r="J870" s="157"/>
      <c r="K870" s="157"/>
      <c r="L870" s="157"/>
      <c r="M870" s="157"/>
      <c r="N870" s="157"/>
      <c r="O870" s="157"/>
      <c r="P870" s="157"/>
      <c r="Q870" s="157"/>
      <c r="R870" s="157"/>
      <c r="S870" s="157"/>
    </row>
    <row r="871" spans="1:19">
      <c r="A871" s="157"/>
      <c r="B871" s="157"/>
      <c r="C871" s="157"/>
      <c r="D871" s="157"/>
      <c r="E871" s="157"/>
      <c r="F871" s="157"/>
      <c r="G871" s="157"/>
      <c r="H871" s="157"/>
      <c r="I871" s="157"/>
      <c r="J871" s="157"/>
      <c r="K871" s="157"/>
      <c r="L871" s="157"/>
      <c r="M871" s="157"/>
      <c r="N871" s="157"/>
      <c r="O871" s="157"/>
      <c r="P871" s="157"/>
      <c r="Q871" s="157"/>
      <c r="R871" s="157"/>
      <c r="S871" s="157"/>
    </row>
    <row r="872" spans="1:19">
      <c r="A872" s="157"/>
      <c r="B872" s="157"/>
      <c r="C872" s="157"/>
      <c r="D872" s="157"/>
      <c r="E872" s="157"/>
      <c r="F872" s="157"/>
      <c r="G872" s="157"/>
      <c r="H872" s="157"/>
      <c r="I872" s="157"/>
      <c r="J872" s="157"/>
      <c r="K872" s="157"/>
      <c r="L872" s="157"/>
      <c r="M872" s="157"/>
      <c r="N872" s="157"/>
      <c r="O872" s="157"/>
      <c r="P872" s="157"/>
      <c r="Q872" s="157"/>
      <c r="R872" s="157"/>
      <c r="S872" s="157"/>
    </row>
    <row r="873" spans="1:19">
      <c r="A873" s="157"/>
      <c r="B873" s="157"/>
      <c r="C873" s="157"/>
      <c r="D873" s="157"/>
      <c r="E873" s="157"/>
      <c r="F873" s="157"/>
      <c r="G873" s="157"/>
      <c r="H873" s="157"/>
      <c r="I873" s="157"/>
      <c r="J873" s="157"/>
      <c r="K873" s="157"/>
      <c r="L873" s="157"/>
      <c r="M873" s="157"/>
      <c r="N873" s="157"/>
      <c r="O873" s="157"/>
      <c r="P873" s="157"/>
      <c r="Q873" s="157"/>
      <c r="R873" s="157"/>
      <c r="S873" s="157"/>
    </row>
    <row r="874" spans="1:19">
      <c r="A874" s="157"/>
      <c r="B874" s="157"/>
      <c r="C874" s="157"/>
      <c r="D874" s="157"/>
      <c r="E874" s="157"/>
      <c r="F874" s="157"/>
      <c r="G874" s="157"/>
      <c r="H874" s="157"/>
      <c r="I874" s="157"/>
      <c r="J874" s="157"/>
      <c r="K874" s="157"/>
      <c r="L874" s="157"/>
      <c r="M874" s="157"/>
      <c r="N874" s="157"/>
      <c r="O874" s="157"/>
      <c r="P874" s="157"/>
      <c r="Q874" s="157"/>
      <c r="R874" s="157"/>
      <c r="S874" s="157"/>
    </row>
    <row r="875" spans="1:19">
      <c r="A875" s="157"/>
      <c r="B875" s="157"/>
      <c r="C875" s="157"/>
      <c r="D875" s="157"/>
      <c r="E875" s="157"/>
      <c r="F875" s="157"/>
      <c r="G875" s="157"/>
      <c r="H875" s="157"/>
      <c r="I875" s="157"/>
      <c r="J875" s="157"/>
      <c r="K875" s="157"/>
      <c r="L875" s="157"/>
      <c r="M875" s="157"/>
      <c r="N875" s="157"/>
      <c r="O875" s="157"/>
      <c r="P875" s="157"/>
      <c r="Q875" s="157"/>
      <c r="R875" s="157"/>
      <c r="S875" s="157"/>
    </row>
    <row r="876" spans="1:19">
      <c r="A876" s="157"/>
      <c r="B876" s="157"/>
      <c r="C876" s="157"/>
      <c r="D876" s="157"/>
      <c r="E876" s="157"/>
      <c r="F876" s="157"/>
      <c r="G876" s="157"/>
      <c r="H876" s="157"/>
      <c r="I876" s="157"/>
      <c r="J876" s="157"/>
      <c r="K876" s="157"/>
      <c r="L876" s="157"/>
      <c r="M876" s="157"/>
      <c r="N876" s="157"/>
      <c r="O876" s="157"/>
      <c r="P876" s="157"/>
      <c r="Q876" s="157"/>
      <c r="R876" s="157"/>
      <c r="S876" s="157"/>
    </row>
    <row r="877" spans="1:19">
      <c r="A877" s="157"/>
      <c r="B877" s="157"/>
      <c r="C877" s="157"/>
      <c r="D877" s="157"/>
      <c r="E877" s="157"/>
      <c r="F877" s="157"/>
      <c r="G877" s="157"/>
      <c r="H877" s="157"/>
      <c r="I877" s="157"/>
      <c r="J877" s="157"/>
      <c r="K877" s="157"/>
      <c r="L877" s="157"/>
      <c r="M877" s="157"/>
      <c r="N877" s="157"/>
      <c r="O877" s="157"/>
      <c r="P877" s="157"/>
      <c r="Q877" s="157"/>
      <c r="R877" s="157"/>
      <c r="S877" s="157"/>
    </row>
    <row r="878" spans="1:19">
      <c r="A878" s="157"/>
      <c r="B878" s="157"/>
      <c r="C878" s="157"/>
      <c r="D878" s="157"/>
      <c r="E878" s="157"/>
      <c r="F878" s="157"/>
      <c r="G878" s="157"/>
      <c r="H878" s="157"/>
      <c r="I878" s="157"/>
      <c r="J878" s="157"/>
      <c r="K878" s="157"/>
      <c r="L878" s="157"/>
      <c r="M878" s="157"/>
      <c r="N878" s="157"/>
      <c r="O878" s="157"/>
      <c r="P878" s="157"/>
      <c r="Q878" s="157"/>
      <c r="R878" s="157"/>
      <c r="S878" s="157"/>
    </row>
    <row r="879" spans="1:19">
      <c r="A879" s="157"/>
      <c r="B879" s="157"/>
      <c r="C879" s="157"/>
      <c r="D879" s="157"/>
      <c r="E879" s="157"/>
      <c r="F879" s="157"/>
      <c r="G879" s="157"/>
      <c r="H879" s="157"/>
      <c r="I879" s="157"/>
      <c r="J879" s="157"/>
      <c r="K879" s="157"/>
      <c r="L879" s="157"/>
      <c r="M879" s="157"/>
      <c r="N879" s="157"/>
      <c r="O879" s="157"/>
      <c r="P879" s="157"/>
      <c r="Q879" s="157"/>
      <c r="R879" s="157"/>
      <c r="S879" s="157"/>
    </row>
    <row r="880" spans="1:19">
      <c r="A880" s="157"/>
      <c r="B880" s="157"/>
      <c r="C880" s="157"/>
      <c r="D880" s="157"/>
      <c r="E880" s="157"/>
      <c r="F880" s="157"/>
      <c r="G880" s="157"/>
      <c r="H880" s="157"/>
      <c r="I880" s="157"/>
      <c r="J880" s="157"/>
      <c r="K880" s="157"/>
      <c r="L880" s="157"/>
      <c r="M880" s="157"/>
      <c r="N880" s="157"/>
      <c r="O880" s="157"/>
      <c r="P880" s="157"/>
      <c r="Q880" s="157"/>
      <c r="R880" s="157"/>
      <c r="S880" s="157"/>
    </row>
    <row r="881" spans="1:19">
      <c r="A881" s="157"/>
      <c r="B881" s="157"/>
      <c r="C881" s="157"/>
      <c r="D881" s="157"/>
      <c r="E881" s="157"/>
      <c r="F881" s="157"/>
      <c r="G881" s="157"/>
      <c r="H881" s="157"/>
      <c r="I881" s="157"/>
      <c r="J881" s="157"/>
      <c r="K881" s="157"/>
      <c r="L881" s="157"/>
      <c r="M881" s="157"/>
      <c r="N881" s="157"/>
      <c r="O881" s="157"/>
      <c r="P881" s="157"/>
      <c r="Q881" s="157"/>
      <c r="R881" s="157"/>
      <c r="S881" s="157"/>
    </row>
    <row r="882" spans="1:19">
      <c r="A882" s="157"/>
      <c r="B882" s="157"/>
      <c r="C882" s="157"/>
      <c r="D882" s="157"/>
      <c r="E882" s="157"/>
      <c r="F882" s="157"/>
      <c r="G882" s="157"/>
      <c r="H882" s="157"/>
      <c r="I882" s="157"/>
      <c r="J882" s="157"/>
      <c r="K882" s="157"/>
      <c r="L882" s="157"/>
      <c r="M882" s="157"/>
      <c r="N882" s="157"/>
      <c r="O882" s="157"/>
      <c r="P882" s="157"/>
      <c r="Q882" s="157"/>
      <c r="R882" s="157"/>
      <c r="S882" s="157"/>
    </row>
    <row r="883" spans="1:19">
      <c r="A883" s="157"/>
      <c r="B883" s="157"/>
      <c r="C883" s="157"/>
      <c r="D883" s="157"/>
      <c r="E883" s="157"/>
      <c r="F883" s="157"/>
      <c r="G883" s="157"/>
      <c r="H883" s="157"/>
      <c r="I883" s="157"/>
      <c r="J883" s="157"/>
      <c r="K883" s="157"/>
      <c r="L883" s="157"/>
      <c r="M883" s="157"/>
      <c r="N883" s="157"/>
      <c r="O883" s="157"/>
      <c r="P883" s="157"/>
      <c r="Q883" s="157"/>
      <c r="R883" s="157"/>
      <c r="S883" s="157"/>
    </row>
    <row r="884" spans="1:19">
      <c r="A884" s="157"/>
      <c r="B884" s="157"/>
      <c r="C884" s="157"/>
      <c r="D884" s="157"/>
      <c r="E884" s="157"/>
      <c r="F884" s="157"/>
      <c r="G884" s="157"/>
      <c r="H884" s="157"/>
      <c r="I884" s="157"/>
      <c r="J884" s="157"/>
      <c r="K884" s="157"/>
      <c r="L884" s="157"/>
      <c r="M884" s="157"/>
      <c r="N884" s="157"/>
      <c r="O884" s="157"/>
      <c r="P884" s="157"/>
      <c r="Q884" s="157"/>
      <c r="R884" s="157"/>
      <c r="S884" s="157"/>
    </row>
    <row r="885" spans="1:19">
      <c r="A885" s="157"/>
      <c r="B885" s="157"/>
      <c r="C885" s="157"/>
      <c r="D885" s="157"/>
      <c r="E885" s="157"/>
      <c r="F885" s="157"/>
      <c r="G885" s="157"/>
      <c r="H885" s="157"/>
      <c r="I885" s="157"/>
      <c r="J885" s="157"/>
      <c r="K885" s="157"/>
      <c r="L885" s="157"/>
      <c r="M885" s="157"/>
      <c r="N885" s="157"/>
      <c r="O885" s="157"/>
      <c r="P885" s="157"/>
      <c r="Q885" s="157"/>
      <c r="R885" s="157"/>
      <c r="S885" s="157"/>
    </row>
    <row r="886" spans="1:19">
      <c r="A886" s="157"/>
      <c r="B886" s="157"/>
      <c r="C886" s="157"/>
      <c r="D886" s="157"/>
      <c r="E886" s="157"/>
      <c r="F886" s="157"/>
      <c r="G886" s="157"/>
      <c r="H886" s="157"/>
      <c r="I886" s="157"/>
      <c r="J886" s="157"/>
      <c r="K886" s="157"/>
      <c r="L886" s="157"/>
      <c r="M886" s="157"/>
      <c r="N886" s="157"/>
      <c r="O886" s="157"/>
      <c r="P886" s="157"/>
      <c r="Q886" s="157"/>
      <c r="R886" s="157"/>
      <c r="S886" s="157"/>
    </row>
    <row r="887" spans="1:19">
      <c r="A887" s="157"/>
      <c r="B887" s="157"/>
      <c r="C887" s="157"/>
      <c r="D887" s="157"/>
      <c r="E887" s="157"/>
      <c r="F887" s="157"/>
      <c r="G887" s="157"/>
      <c r="H887" s="157"/>
      <c r="I887" s="157"/>
      <c r="J887" s="157"/>
      <c r="K887" s="157"/>
      <c r="L887" s="157"/>
      <c r="M887" s="157"/>
      <c r="N887" s="157"/>
      <c r="O887" s="157"/>
      <c r="P887" s="157"/>
      <c r="Q887" s="157"/>
      <c r="R887" s="157"/>
      <c r="S887" s="157"/>
    </row>
    <row r="888" spans="1:19">
      <c r="A888" s="157"/>
      <c r="B888" s="157"/>
      <c r="C888" s="157"/>
      <c r="D888" s="157"/>
      <c r="E888" s="157"/>
      <c r="F888" s="157"/>
      <c r="G888" s="157"/>
      <c r="H888" s="157"/>
      <c r="I888" s="157"/>
      <c r="J888" s="157"/>
      <c r="K888" s="157"/>
      <c r="L888" s="157"/>
      <c r="M888" s="157"/>
      <c r="N888" s="157"/>
      <c r="O888" s="157"/>
      <c r="P888" s="157"/>
      <c r="Q888" s="157"/>
      <c r="R888" s="157"/>
      <c r="S888" s="157"/>
    </row>
    <row r="889" spans="1:19">
      <c r="A889" s="157"/>
      <c r="B889" s="157"/>
      <c r="C889" s="157"/>
      <c r="D889" s="157"/>
      <c r="E889" s="157"/>
      <c r="F889" s="157"/>
      <c r="G889" s="157"/>
      <c r="H889" s="157"/>
      <c r="I889" s="157"/>
      <c r="J889" s="157"/>
      <c r="K889" s="157"/>
      <c r="L889" s="157"/>
      <c r="M889" s="157"/>
      <c r="N889" s="157"/>
      <c r="O889" s="157"/>
      <c r="P889" s="157"/>
      <c r="Q889" s="157"/>
      <c r="R889" s="157"/>
      <c r="S889" s="157"/>
    </row>
    <row r="890" spans="1:19">
      <c r="A890" s="157"/>
      <c r="B890" s="157"/>
      <c r="C890" s="157"/>
      <c r="D890" s="157"/>
      <c r="E890" s="157"/>
      <c r="F890" s="157"/>
      <c r="G890" s="157"/>
      <c r="H890" s="157"/>
      <c r="I890" s="157"/>
      <c r="J890" s="157"/>
      <c r="K890" s="157"/>
      <c r="L890" s="157"/>
      <c r="M890" s="157"/>
      <c r="N890" s="157"/>
      <c r="O890" s="157"/>
      <c r="P890" s="157"/>
      <c r="Q890" s="157"/>
      <c r="R890" s="157"/>
      <c r="S890" s="157"/>
    </row>
    <row r="891" spans="1:19">
      <c r="A891" s="157"/>
      <c r="B891" s="157"/>
      <c r="C891" s="157"/>
      <c r="D891" s="157"/>
      <c r="E891" s="157"/>
      <c r="F891" s="157"/>
      <c r="G891" s="157"/>
      <c r="H891" s="157"/>
      <c r="I891" s="157"/>
      <c r="J891" s="157"/>
      <c r="K891" s="157"/>
      <c r="L891" s="157"/>
      <c r="M891" s="157"/>
      <c r="N891" s="157"/>
      <c r="O891" s="157"/>
      <c r="P891" s="157"/>
      <c r="Q891" s="157"/>
      <c r="R891" s="157"/>
      <c r="S891" s="157"/>
    </row>
    <row r="892" spans="1:19">
      <c r="A892" s="157"/>
      <c r="B892" s="157"/>
      <c r="C892" s="157"/>
      <c r="D892" s="157"/>
      <c r="E892" s="157"/>
      <c r="F892" s="157"/>
      <c r="G892" s="157"/>
      <c r="H892" s="157"/>
      <c r="I892" s="157"/>
      <c r="J892" s="157"/>
      <c r="K892" s="157"/>
      <c r="L892" s="157"/>
      <c r="M892" s="157"/>
      <c r="N892" s="157"/>
      <c r="O892" s="157"/>
      <c r="P892" s="157"/>
      <c r="Q892" s="157"/>
      <c r="R892" s="157"/>
      <c r="S892" s="157"/>
    </row>
    <row r="893" spans="1:19">
      <c r="A893" s="157"/>
      <c r="B893" s="157"/>
      <c r="C893" s="157"/>
      <c r="D893" s="157"/>
      <c r="E893" s="157"/>
      <c r="F893" s="157"/>
      <c r="G893" s="157"/>
      <c r="H893" s="157"/>
      <c r="I893" s="157"/>
      <c r="J893" s="157"/>
      <c r="K893" s="157"/>
      <c r="L893" s="157"/>
      <c r="M893" s="157"/>
      <c r="N893" s="157"/>
      <c r="O893" s="157"/>
      <c r="P893" s="157"/>
      <c r="Q893" s="157"/>
      <c r="R893" s="157"/>
      <c r="S893" s="157"/>
    </row>
    <row r="894" spans="1:19">
      <c r="A894" s="157"/>
      <c r="B894" s="157"/>
      <c r="C894" s="157"/>
      <c r="D894" s="157"/>
      <c r="E894" s="157"/>
      <c r="F894" s="157"/>
      <c r="G894" s="157"/>
      <c r="H894" s="157"/>
      <c r="I894" s="157"/>
      <c r="J894" s="157"/>
      <c r="K894" s="157"/>
      <c r="L894" s="157"/>
      <c r="M894" s="157"/>
      <c r="N894" s="157"/>
      <c r="O894" s="157"/>
      <c r="P894" s="157"/>
      <c r="Q894" s="157"/>
      <c r="R894" s="157"/>
      <c r="S894" s="157"/>
    </row>
    <row r="895" spans="1:19">
      <c r="A895" s="157"/>
      <c r="B895" s="157"/>
      <c r="C895" s="157"/>
      <c r="D895" s="157"/>
      <c r="E895" s="157"/>
      <c r="F895" s="157"/>
      <c r="G895" s="157"/>
      <c r="H895" s="157"/>
      <c r="I895" s="157"/>
      <c r="J895" s="157"/>
      <c r="K895" s="157"/>
      <c r="L895" s="157"/>
      <c r="M895" s="157"/>
      <c r="N895" s="157"/>
      <c r="O895" s="157"/>
      <c r="P895" s="157"/>
      <c r="Q895" s="157"/>
      <c r="R895" s="157"/>
      <c r="S895" s="157"/>
    </row>
    <row r="896" spans="1:19">
      <c r="A896" s="157"/>
      <c r="B896" s="157"/>
      <c r="C896" s="157"/>
      <c r="D896" s="157"/>
      <c r="E896" s="157"/>
      <c r="F896" s="157"/>
      <c r="G896" s="157"/>
      <c r="H896" s="157"/>
      <c r="I896" s="157"/>
      <c r="J896" s="157"/>
      <c r="K896" s="157"/>
      <c r="L896" s="157"/>
      <c r="M896" s="157"/>
      <c r="N896" s="157"/>
      <c r="O896" s="157"/>
      <c r="P896" s="157"/>
      <c r="Q896" s="157"/>
      <c r="R896" s="157"/>
      <c r="S896" s="157"/>
    </row>
    <row r="897" spans="1:19">
      <c r="A897" s="157"/>
      <c r="B897" s="157"/>
      <c r="C897" s="157"/>
      <c r="D897" s="157"/>
      <c r="E897" s="157"/>
      <c r="F897" s="157"/>
      <c r="G897" s="157"/>
      <c r="H897" s="157"/>
      <c r="I897" s="157"/>
      <c r="J897" s="157"/>
      <c r="K897" s="157"/>
      <c r="L897" s="157"/>
      <c r="M897" s="157"/>
      <c r="N897" s="157"/>
      <c r="O897" s="157"/>
      <c r="P897" s="157"/>
      <c r="Q897" s="157"/>
      <c r="R897" s="157"/>
      <c r="S897" s="157"/>
    </row>
    <row r="898" spans="1:19">
      <c r="A898" s="157"/>
      <c r="B898" s="157"/>
      <c r="C898" s="157"/>
      <c r="D898" s="157"/>
      <c r="E898" s="157"/>
      <c r="F898" s="157"/>
      <c r="G898" s="157"/>
      <c r="H898" s="157"/>
      <c r="I898" s="157"/>
      <c r="J898" s="157"/>
      <c r="K898" s="157"/>
      <c r="L898" s="157"/>
      <c r="M898" s="157"/>
      <c r="N898" s="157"/>
      <c r="O898" s="157"/>
      <c r="P898" s="157"/>
      <c r="Q898" s="157"/>
      <c r="R898" s="157"/>
      <c r="S898" s="157"/>
    </row>
    <row r="899" spans="1:19">
      <c r="A899" s="157"/>
      <c r="B899" s="157"/>
      <c r="C899" s="157"/>
      <c r="D899" s="157"/>
      <c r="E899" s="157"/>
      <c r="F899" s="157"/>
      <c r="G899" s="157"/>
      <c r="H899" s="157"/>
      <c r="I899" s="157"/>
      <c r="J899" s="157"/>
      <c r="K899" s="157"/>
      <c r="L899" s="157"/>
      <c r="M899" s="157"/>
      <c r="N899" s="157"/>
      <c r="O899" s="157"/>
      <c r="P899" s="157"/>
      <c r="Q899" s="157"/>
      <c r="R899" s="157"/>
      <c r="S899" s="157"/>
    </row>
    <row r="900" spans="1:19">
      <c r="A900" s="157"/>
      <c r="B900" s="157"/>
      <c r="C900" s="157"/>
      <c r="D900" s="157"/>
      <c r="E900" s="157"/>
      <c r="F900" s="157"/>
      <c r="G900" s="157"/>
      <c r="H900" s="157"/>
      <c r="I900" s="157"/>
      <c r="J900" s="157"/>
      <c r="K900" s="157"/>
      <c r="L900" s="157"/>
      <c r="M900" s="157"/>
      <c r="N900" s="157"/>
      <c r="O900" s="157"/>
      <c r="P900" s="157"/>
      <c r="Q900" s="157"/>
      <c r="R900" s="157"/>
      <c r="S900" s="157"/>
    </row>
    <row r="901" spans="1:19">
      <c r="A901" s="157"/>
      <c r="B901" s="157"/>
      <c r="C901" s="157"/>
      <c r="D901" s="157"/>
      <c r="E901" s="157"/>
      <c r="F901" s="157"/>
      <c r="G901" s="157"/>
      <c r="H901" s="157"/>
      <c r="I901" s="157"/>
      <c r="J901" s="157"/>
      <c r="K901" s="157"/>
      <c r="L901" s="157"/>
      <c r="M901" s="157"/>
      <c r="N901" s="157"/>
      <c r="O901" s="157"/>
      <c r="P901" s="157"/>
      <c r="Q901" s="157"/>
      <c r="R901" s="157"/>
      <c r="S901" s="157"/>
    </row>
    <row r="902" spans="1:19">
      <c r="A902" s="157"/>
      <c r="B902" s="157"/>
      <c r="C902" s="157"/>
      <c r="D902" s="157"/>
      <c r="E902" s="157"/>
      <c r="F902" s="157"/>
      <c r="G902" s="157"/>
      <c r="H902" s="157"/>
      <c r="I902" s="157"/>
      <c r="J902" s="157"/>
      <c r="K902" s="157"/>
      <c r="L902" s="157"/>
      <c r="M902" s="157"/>
      <c r="N902" s="157"/>
      <c r="O902" s="157"/>
      <c r="P902" s="157"/>
      <c r="Q902" s="157"/>
      <c r="R902" s="157"/>
      <c r="S902" s="157"/>
    </row>
    <row r="903" spans="1:19">
      <c r="A903" s="157"/>
      <c r="B903" s="157"/>
      <c r="C903" s="157"/>
      <c r="D903" s="157"/>
      <c r="E903" s="157"/>
      <c r="F903" s="157"/>
      <c r="G903" s="157"/>
      <c r="H903" s="157"/>
      <c r="I903" s="157"/>
      <c r="J903" s="157"/>
      <c r="K903" s="157"/>
      <c r="L903" s="157"/>
      <c r="M903" s="157"/>
      <c r="N903" s="157"/>
      <c r="O903" s="157"/>
      <c r="P903" s="157"/>
      <c r="Q903" s="157"/>
      <c r="R903" s="157"/>
      <c r="S903" s="157"/>
    </row>
    <row r="904" spans="1:19">
      <c r="A904" s="157"/>
      <c r="B904" s="157"/>
      <c r="C904" s="157"/>
      <c r="D904" s="157"/>
      <c r="E904" s="157"/>
      <c r="F904" s="157"/>
      <c r="G904" s="157"/>
      <c r="H904" s="157"/>
      <c r="I904" s="157"/>
      <c r="J904" s="157"/>
      <c r="K904" s="157"/>
      <c r="L904" s="157"/>
      <c r="M904" s="157"/>
      <c r="N904" s="157"/>
      <c r="O904" s="157"/>
      <c r="P904" s="157"/>
      <c r="Q904" s="157"/>
      <c r="R904" s="157"/>
      <c r="S904" s="157"/>
    </row>
    <row r="905" spans="1:19">
      <c r="A905" s="157"/>
      <c r="B905" s="157"/>
      <c r="C905" s="157"/>
      <c r="D905" s="157"/>
      <c r="E905" s="157"/>
      <c r="F905" s="157"/>
      <c r="G905" s="157"/>
      <c r="H905" s="157"/>
      <c r="I905" s="157"/>
      <c r="J905" s="157"/>
      <c r="K905" s="157"/>
      <c r="L905" s="157"/>
      <c r="M905" s="157"/>
      <c r="N905" s="157"/>
      <c r="O905" s="157"/>
      <c r="P905" s="157"/>
      <c r="Q905" s="157"/>
      <c r="R905" s="157"/>
      <c r="S905" s="157"/>
    </row>
    <row r="906" spans="1:19">
      <c r="A906" s="157"/>
      <c r="B906" s="157"/>
      <c r="C906" s="157"/>
      <c r="D906" s="157"/>
      <c r="E906" s="157"/>
      <c r="F906" s="157"/>
      <c r="G906" s="157"/>
      <c r="H906" s="157"/>
      <c r="I906" s="157"/>
      <c r="J906" s="157"/>
      <c r="K906" s="157"/>
      <c r="L906" s="157"/>
      <c r="M906" s="157"/>
      <c r="N906" s="157"/>
      <c r="O906" s="157"/>
      <c r="P906" s="157"/>
      <c r="Q906" s="157"/>
      <c r="R906" s="157"/>
      <c r="S906" s="157"/>
    </row>
    <row r="907" spans="1:19">
      <c r="A907" s="157"/>
      <c r="B907" s="157"/>
      <c r="C907" s="157"/>
      <c r="D907" s="157"/>
      <c r="E907" s="157"/>
      <c r="F907" s="157"/>
      <c r="G907" s="157"/>
      <c r="H907" s="157"/>
      <c r="I907" s="157"/>
      <c r="J907" s="157"/>
      <c r="K907" s="157"/>
      <c r="L907" s="157"/>
      <c r="M907" s="157"/>
      <c r="N907" s="157"/>
      <c r="O907" s="157"/>
      <c r="P907" s="157"/>
      <c r="Q907" s="157"/>
      <c r="R907" s="157"/>
      <c r="S907" s="157"/>
    </row>
    <row r="908" spans="1:19">
      <c r="A908" s="157"/>
      <c r="B908" s="157"/>
      <c r="C908" s="157"/>
      <c r="D908" s="157"/>
      <c r="E908" s="157"/>
      <c r="F908" s="157"/>
      <c r="G908" s="157"/>
      <c r="H908" s="157"/>
      <c r="I908" s="157"/>
      <c r="J908" s="157"/>
      <c r="K908" s="157"/>
      <c r="L908" s="157"/>
      <c r="M908" s="157"/>
      <c r="N908" s="157"/>
      <c r="O908" s="157"/>
      <c r="P908" s="157"/>
      <c r="Q908" s="157"/>
      <c r="R908" s="157"/>
      <c r="S908" s="157"/>
    </row>
    <row r="909" spans="1:19">
      <c r="A909" s="157"/>
      <c r="B909" s="157"/>
      <c r="C909" s="157"/>
      <c r="D909" s="157"/>
      <c r="E909" s="157"/>
      <c r="F909" s="157"/>
      <c r="G909" s="157"/>
      <c r="H909" s="157"/>
      <c r="I909" s="157"/>
      <c r="J909" s="157"/>
      <c r="K909" s="157"/>
      <c r="L909" s="157"/>
      <c r="M909" s="157"/>
      <c r="N909" s="157"/>
      <c r="O909" s="157"/>
      <c r="P909" s="157"/>
      <c r="Q909" s="157"/>
      <c r="R909" s="157"/>
      <c r="S909" s="157"/>
    </row>
    <row r="910" spans="1:19">
      <c r="A910" s="157"/>
      <c r="B910" s="157"/>
      <c r="C910" s="157"/>
      <c r="D910" s="157"/>
      <c r="E910" s="157"/>
      <c r="F910" s="157"/>
      <c r="G910" s="157"/>
      <c r="H910" s="157"/>
      <c r="I910" s="157"/>
      <c r="J910" s="157"/>
      <c r="K910" s="157"/>
      <c r="L910" s="157"/>
      <c r="M910" s="157"/>
      <c r="N910" s="157"/>
      <c r="O910" s="157"/>
      <c r="P910" s="157"/>
      <c r="Q910" s="157"/>
      <c r="R910" s="157"/>
      <c r="S910" s="157"/>
    </row>
    <row r="911" spans="1:19">
      <c r="A911" s="157"/>
      <c r="B911" s="157"/>
      <c r="C911" s="157"/>
      <c r="D911" s="157"/>
      <c r="E911" s="157"/>
      <c r="F911" s="157"/>
      <c r="G911" s="157"/>
      <c r="H911" s="157"/>
      <c r="I911" s="157"/>
      <c r="J911" s="157"/>
      <c r="K911" s="157"/>
      <c r="L911" s="157"/>
      <c r="M911" s="157"/>
      <c r="N911" s="157"/>
      <c r="O911" s="157"/>
      <c r="P911" s="157"/>
      <c r="Q911" s="157"/>
      <c r="R911" s="157"/>
      <c r="S911" s="157"/>
    </row>
    <row r="912" spans="1:19">
      <c r="A912" s="157"/>
      <c r="B912" s="157"/>
      <c r="C912" s="157"/>
      <c r="D912" s="157"/>
      <c r="E912" s="157"/>
      <c r="F912" s="157"/>
      <c r="G912" s="157"/>
      <c r="H912" s="157"/>
      <c r="I912" s="157"/>
      <c r="J912" s="157"/>
      <c r="K912" s="157"/>
      <c r="L912" s="157"/>
      <c r="M912" s="157"/>
      <c r="N912" s="157"/>
      <c r="O912" s="157"/>
      <c r="P912" s="157"/>
      <c r="Q912" s="157"/>
      <c r="R912" s="157"/>
      <c r="S912" s="157"/>
    </row>
    <row r="913" spans="1:19">
      <c r="A913" s="157"/>
      <c r="B913" s="157"/>
      <c r="C913" s="157"/>
      <c r="D913" s="157"/>
      <c r="E913" s="157"/>
      <c r="F913" s="157"/>
      <c r="G913" s="157"/>
      <c r="H913" s="157"/>
      <c r="I913" s="157"/>
      <c r="J913" s="157"/>
      <c r="K913" s="157"/>
      <c r="L913" s="157"/>
      <c r="M913" s="157"/>
      <c r="N913" s="157"/>
      <c r="O913" s="157"/>
      <c r="P913" s="157"/>
      <c r="Q913" s="157"/>
      <c r="R913" s="157"/>
      <c r="S913" s="157"/>
    </row>
    <row r="914" spans="1:19">
      <c r="A914" s="157"/>
      <c r="B914" s="157"/>
      <c r="C914" s="157"/>
      <c r="D914" s="157"/>
      <c r="E914" s="157"/>
      <c r="F914" s="157"/>
      <c r="G914" s="157"/>
      <c r="H914" s="157"/>
      <c r="I914" s="157"/>
      <c r="J914" s="157"/>
      <c r="K914" s="157"/>
      <c r="L914" s="157"/>
      <c r="M914" s="157"/>
      <c r="N914" s="157"/>
      <c r="O914" s="157"/>
      <c r="P914" s="157"/>
      <c r="Q914" s="157"/>
      <c r="R914" s="157"/>
      <c r="S914" s="157"/>
    </row>
    <row r="915" spans="1:19">
      <c r="A915" s="157"/>
      <c r="B915" s="157"/>
      <c r="C915" s="157"/>
      <c r="D915" s="157"/>
      <c r="E915" s="157"/>
      <c r="F915" s="157"/>
      <c r="G915" s="157"/>
      <c r="H915" s="157"/>
      <c r="I915" s="157"/>
      <c r="J915" s="157"/>
      <c r="K915" s="157"/>
      <c r="L915" s="157"/>
      <c r="M915" s="157"/>
      <c r="N915" s="157"/>
      <c r="O915" s="157"/>
      <c r="P915" s="157"/>
      <c r="Q915" s="157"/>
      <c r="R915" s="157"/>
      <c r="S915" s="157"/>
    </row>
    <row r="916" spans="1:19">
      <c r="A916" s="157"/>
      <c r="B916" s="157"/>
      <c r="C916" s="157"/>
      <c r="D916" s="157"/>
      <c r="E916" s="157"/>
      <c r="F916" s="157"/>
      <c r="G916" s="157"/>
      <c r="H916" s="157"/>
      <c r="I916" s="157"/>
      <c r="J916" s="157"/>
      <c r="K916" s="157"/>
      <c r="L916" s="157"/>
      <c r="M916" s="157"/>
      <c r="N916" s="157"/>
      <c r="O916" s="157"/>
      <c r="P916" s="157"/>
      <c r="Q916" s="157"/>
      <c r="R916" s="157"/>
      <c r="S916" s="157"/>
    </row>
    <row r="917" spans="1:19">
      <c r="A917" s="157"/>
      <c r="B917" s="157"/>
      <c r="C917" s="157"/>
      <c r="D917" s="157"/>
      <c r="E917" s="157"/>
      <c r="F917" s="157"/>
      <c r="G917" s="157"/>
      <c r="H917" s="157"/>
      <c r="I917" s="157"/>
      <c r="J917" s="157"/>
      <c r="K917" s="157"/>
      <c r="L917" s="157"/>
      <c r="M917" s="157"/>
      <c r="N917" s="157"/>
      <c r="O917" s="157"/>
      <c r="P917" s="157"/>
      <c r="Q917" s="157"/>
      <c r="R917" s="157"/>
      <c r="S917" s="157"/>
    </row>
    <row r="918" spans="1:19">
      <c r="A918" s="157"/>
      <c r="B918" s="157"/>
      <c r="C918" s="157"/>
      <c r="D918" s="157"/>
      <c r="E918" s="157"/>
      <c r="F918" s="157"/>
      <c r="G918" s="157"/>
      <c r="H918" s="157"/>
      <c r="I918" s="157"/>
      <c r="J918" s="157"/>
      <c r="K918" s="157"/>
      <c r="L918" s="157"/>
      <c r="M918" s="157"/>
      <c r="N918" s="157"/>
      <c r="O918" s="157"/>
      <c r="P918" s="157"/>
      <c r="Q918" s="157"/>
      <c r="R918" s="157"/>
      <c r="S918" s="157"/>
    </row>
    <row r="919" spans="1:19">
      <c r="A919" s="157"/>
      <c r="B919" s="157"/>
      <c r="C919" s="157"/>
      <c r="D919" s="157"/>
      <c r="E919" s="157"/>
      <c r="F919" s="157"/>
      <c r="G919" s="157"/>
      <c r="H919" s="157"/>
      <c r="I919" s="157"/>
      <c r="J919" s="157"/>
      <c r="K919" s="157"/>
      <c r="L919" s="157"/>
      <c r="M919" s="157"/>
      <c r="N919" s="157"/>
      <c r="O919" s="157"/>
      <c r="P919" s="157"/>
      <c r="Q919" s="157"/>
      <c r="R919" s="157"/>
      <c r="S919" s="157"/>
    </row>
    <row r="920" spans="1:19">
      <c r="A920" s="157"/>
      <c r="B920" s="157"/>
      <c r="C920" s="157"/>
      <c r="D920" s="157"/>
      <c r="E920" s="157"/>
      <c r="F920" s="157"/>
      <c r="G920" s="157"/>
      <c r="H920" s="157"/>
      <c r="I920" s="157"/>
      <c r="J920" s="157"/>
      <c r="K920" s="157"/>
      <c r="L920" s="157"/>
      <c r="M920" s="157"/>
      <c r="N920" s="157"/>
      <c r="O920" s="157"/>
      <c r="P920" s="157"/>
      <c r="Q920" s="157"/>
      <c r="R920" s="157"/>
      <c r="S920" s="157"/>
    </row>
    <row r="921" spans="1:19">
      <c r="A921" s="157"/>
      <c r="B921" s="157"/>
      <c r="C921" s="157"/>
      <c r="D921" s="157"/>
      <c r="E921" s="157"/>
      <c r="F921" s="157"/>
      <c r="G921" s="157"/>
      <c r="H921" s="157"/>
      <c r="I921" s="157"/>
      <c r="J921" s="157"/>
      <c r="K921" s="157"/>
      <c r="L921" s="157"/>
      <c r="M921" s="157"/>
      <c r="N921" s="157"/>
      <c r="O921" s="157"/>
      <c r="P921" s="157"/>
      <c r="Q921" s="157"/>
      <c r="R921" s="157"/>
      <c r="S921" s="157"/>
    </row>
    <row r="922" spans="1:19">
      <c r="A922" s="157"/>
      <c r="B922" s="157"/>
      <c r="C922" s="157"/>
      <c r="D922" s="157"/>
      <c r="E922" s="157"/>
      <c r="F922" s="157"/>
      <c r="G922" s="157"/>
      <c r="H922" s="157"/>
      <c r="I922" s="157"/>
      <c r="J922" s="157"/>
      <c r="K922" s="157"/>
      <c r="L922" s="157"/>
      <c r="M922" s="157"/>
      <c r="N922" s="157"/>
      <c r="O922" s="157"/>
      <c r="P922" s="157"/>
      <c r="Q922" s="157"/>
      <c r="R922" s="157"/>
      <c r="S922" s="157"/>
    </row>
    <row r="923" spans="1:19">
      <c r="A923" s="157"/>
      <c r="B923" s="157"/>
      <c r="C923" s="157"/>
      <c r="D923" s="157"/>
      <c r="E923" s="157"/>
      <c r="F923" s="157"/>
      <c r="G923" s="157"/>
      <c r="H923" s="157"/>
      <c r="I923" s="157"/>
      <c r="J923" s="157"/>
      <c r="K923" s="157"/>
      <c r="L923" s="157"/>
      <c r="M923" s="157"/>
      <c r="N923" s="157"/>
      <c r="O923" s="157"/>
      <c r="P923" s="157"/>
      <c r="Q923" s="157"/>
      <c r="R923" s="157"/>
      <c r="S923" s="157"/>
    </row>
    <row r="924" spans="1:19">
      <c r="A924" s="157"/>
      <c r="B924" s="157"/>
      <c r="C924" s="157"/>
      <c r="D924" s="157"/>
      <c r="E924" s="157"/>
      <c r="F924" s="157"/>
      <c r="G924" s="157"/>
      <c r="H924" s="157"/>
      <c r="I924" s="157"/>
      <c r="J924" s="157"/>
      <c r="K924" s="157"/>
      <c r="L924" s="157"/>
      <c r="M924" s="157"/>
      <c r="N924" s="157"/>
      <c r="O924" s="157"/>
      <c r="P924" s="157"/>
      <c r="Q924" s="157"/>
      <c r="R924" s="157"/>
      <c r="S924" s="157"/>
    </row>
    <row r="925" spans="1:19">
      <c r="A925" s="157"/>
      <c r="B925" s="157"/>
      <c r="C925" s="157"/>
      <c r="D925" s="157"/>
      <c r="E925" s="157"/>
      <c r="F925" s="157"/>
      <c r="G925" s="157"/>
      <c r="H925" s="157"/>
      <c r="I925" s="157"/>
      <c r="J925" s="157"/>
      <c r="K925" s="157"/>
      <c r="L925" s="157"/>
      <c r="M925" s="157"/>
      <c r="N925" s="157"/>
      <c r="O925" s="157"/>
      <c r="P925" s="157"/>
      <c r="Q925" s="157"/>
      <c r="R925" s="157"/>
      <c r="S925" s="157"/>
    </row>
    <row r="926" spans="1:19">
      <c r="A926" s="157"/>
      <c r="B926" s="157"/>
      <c r="C926" s="157"/>
      <c r="D926" s="157"/>
      <c r="E926" s="157"/>
      <c r="F926" s="157"/>
      <c r="G926" s="157"/>
      <c r="H926" s="157"/>
      <c r="I926" s="157"/>
      <c r="J926" s="157"/>
      <c r="K926" s="157"/>
      <c r="L926" s="157"/>
      <c r="M926" s="157"/>
      <c r="N926" s="157"/>
      <c r="O926" s="157"/>
      <c r="P926" s="157"/>
      <c r="Q926" s="157"/>
      <c r="R926" s="157"/>
      <c r="S926" s="157"/>
    </row>
    <row r="927" spans="1:19">
      <c r="A927" s="157"/>
      <c r="B927" s="157"/>
      <c r="C927" s="157"/>
      <c r="D927" s="157"/>
      <c r="E927" s="157"/>
      <c r="F927" s="157"/>
      <c r="G927" s="157"/>
      <c r="H927" s="157"/>
      <c r="I927" s="157"/>
      <c r="J927" s="157"/>
      <c r="K927" s="157"/>
      <c r="L927" s="157"/>
      <c r="M927" s="157"/>
      <c r="N927" s="157"/>
      <c r="O927" s="157"/>
      <c r="P927" s="157"/>
      <c r="Q927" s="157"/>
      <c r="R927" s="157"/>
      <c r="S927" s="157"/>
    </row>
    <row r="928" spans="1:19">
      <c r="A928" s="157"/>
      <c r="B928" s="157"/>
      <c r="C928" s="157"/>
      <c r="D928" s="157"/>
      <c r="E928" s="157"/>
      <c r="F928" s="157"/>
      <c r="G928" s="157"/>
      <c r="H928" s="157"/>
      <c r="I928" s="157"/>
      <c r="J928" s="157"/>
      <c r="K928" s="157"/>
      <c r="L928" s="157"/>
      <c r="M928" s="157"/>
      <c r="N928" s="157"/>
      <c r="O928" s="157"/>
      <c r="P928" s="157"/>
      <c r="Q928" s="157"/>
      <c r="R928" s="157"/>
      <c r="S928" s="157"/>
    </row>
    <row r="929" spans="1:19">
      <c r="A929" s="157"/>
      <c r="B929" s="157"/>
      <c r="C929" s="157"/>
      <c r="D929" s="157"/>
      <c r="E929" s="157"/>
      <c r="F929" s="157"/>
      <c r="G929" s="157"/>
      <c r="H929" s="157"/>
      <c r="I929" s="157"/>
      <c r="J929" s="157"/>
      <c r="K929" s="157"/>
      <c r="L929" s="157"/>
      <c r="M929" s="157"/>
      <c r="N929" s="157"/>
      <c r="O929" s="157"/>
      <c r="P929" s="157"/>
      <c r="Q929" s="157"/>
      <c r="R929" s="157"/>
      <c r="S929" s="157"/>
    </row>
    <row r="930" spans="1:19">
      <c r="A930" s="157"/>
      <c r="B930" s="157"/>
      <c r="C930" s="157"/>
      <c r="D930" s="157"/>
      <c r="E930" s="157"/>
      <c r="F930" s="157"/>
      <c r="G930" s="157"/>
      <c r="H930" s="157"/>
      <c r="I930" s="157"/>
      <c r="J930" s="157"/>
      <c r="K930" s="157"/>
      <c r="L930" s="157"/>
      <c r="M930" s="157"/>
      <c r="N930" s="157"/>
      <c r="O930" s="157"/>
      <c r="P930" s="157"/>
      <c r="Q930" s="157"/>
      <c r="R930" s="157"/>
      <c r="S930" s="157"/>
    </row>
    <row r="931" spans="1:19">
      <c r="A931" s="157"/>
      <c r="B931" s="157"/>
      <c r="C931" s="157"/>
      <c r="D931" s="157"/>
      <c r="E931" s="157"/>
      <c r="F931" s="157"/>
      <c r="G931" s="157"/>
      <c r="H931" s="157"/>
      <c r="I931" s="157"/>
      <c r="J931" s="157"/>
      <c r="K931" s="157"/>
      <c r="L931" s="157"/>
      <c r="M931" s="157"/>
      <c r="N931" s="157"/>
      <c r="O931" s="157"/>
      <c r="P931" s="157"/>
      <c r="Q931" s="157"/>
      <c r="R931" s="157"/>
      <c r="S931" s="157"/>
    </row>
    <row r="932" spans="1:19">
      <c r="A932" s="157"/>
      <c r="B932" s="157"/>
      <c r="C932" s="157"/>
      <c r="D932" s="157"/>
      <c r="E932" s="157"/>
      <c r="F932" s="157"/>
      <c r="G932" s="157"/>
      <c r="H932" s="157"/>
      <c r="I932" s="157"/>
      <c r="J932" s="157"/>
      <c r="K932" s="157"/>
      <c r="L932" s="157"/>
      <c r="M932" s="157"/>
      <c r="N932" s="157"/>
      <c r="O932" s="157"/>
      <c r="P932" s="157"/>
      <c r="Q932" s="157"/>
      <c r="R932" s="157"/>
      <c r="S932" s="157"/>
    </row>
    <row r="933" spans="1:19">
      <c r="A933" s="157"/>
      <c r="B933" s="157"/>
      <c r="C933" s="157"/>
      <c r="D933" s="157"/>
      <c r="E933" s="157"/>
      <c r="F933" s="157"/>
      <c r="G933" s="157"/>
      <c r="H933" s="157"/>
      <c r="I933" s="157"/>
      <c r="J933" s="157"/>
      <c r="K933" s="157"/>
      <c r="L933" s="157"/>
      <c r="M933" s="157"/>
      <c r="N933" s="157"/>
      <c r="O933" s="157"/>
      <c r="P933" s="157"/>
      <c r="Q933" s="157"/>
      <c r="R933" s="157"/>
      <c r="S933" s="157"/>
    </row>
    <row r="934" spans="1:19">
      <c r="A934" s="157"/>
      <c r="B934" s="157"/>
      <c r="C934" s="157"/>
      <c r="D934" s="157"/>
      <c r="E934" s="157"/>
      <c r="F934" s="157"/>
      <c r="G934" s="157"/>
      <c r="H934" s="157"/>
      <c r="I934" s="157"/>
      <c r="J934" s="157"/>
      <c r="K934" s="157"/>
      <c r="L934" s="157"/>
      <c r="M934" s="157"/>
      <c r="N934" s="157"/>
      <c r="O934" s="157"/>
      <c r="P934" s="157"/>
      <c r="Q934" s="157"/>
      <c r="R934" s="157"/>
      <c r="S934" s="157"/>
    </row>
    <row r="935" spans="1:19">
      <c r="A935" s="157"/>
      <c r="B935" s="157"/>
      <c r="C935" s="157"/>
      <c r="D935" s="157"/>
      <c r="E935" s="157"/>
      <c r="F935" s="157"/>
      <c r="G935" s="157"/>
      <c r="H935" s="157"/>
      <c r="I935" s="157"/>
      <c r="J935" s="157"/>
      <c r="K935" s="157"/>
      <c r="L935" s="157"/>
      <c r="M935" s="157"/>
      <c r="N935" s="157"/>
      <c r="O935" s="157"/>
      <c r="P935" s="157"/>
      <c r="Q935" s="157"/>
      <c r="R935" s="157"/>
      <c r="S935" s="157"/>
    </row>
    <row r="936" spans="1:19">
      <c r="A936" s="157"/>
      <c r="B936" s="157"/>
      <c r="C936" s="157"/>
      <c r="D936" s="157"/>
      <c r="E936" s="157"/>
      <c r="F936" s="157"/>
      <c r="G936" s="157"/>
      <c r="H936" s="157"/>
      <c r="I936" s="157"/>
      <c r="J936" s="157"/>
      <c r="K936" s="157"/>
      <c r="L936" s="157"/>
      <c r="M936" s="157"/>
      <c r="N936" s="157"/>
      <c r="O936" s="157"/>
      <c r="P936" s="157"/>
      <c r="Q936" s="157"/>
      <c r="R936" s="157"/>
      <c r="S936" s="157"/>
    </row>
    <row r="937" spans="1:19">
      <c r="A937" s="157"/>
      <c r="B937" s="157"/>
      <c r="C937" s="157"/>
      <c r="D937" s="157"/>
      <c r="E937" s="157"/>
      <c r="F937" s="157"/>
      <c r="G937" s="157"/>
      <c r="H937" s="157"/>
      <c r="I937" s="157"/>
      <c r="J937" s="157"/>
      <c r="K937" s="157"/>
      <c r="L937" s="157"/>
      <c r="M937" s="157"/>
      <c r="N937" s="157"/>
      <c r="O937" s="157"/>
      <c r="P937" s="157"/>
      <c r="Q937" s="157"/>
      <c r="R937" s="157"/>
      <c r="S937" s="157"/>
    </row>
    <row r="938" spans="1:19">
      <c r="A938" s="157"/>
      <c r="B938" s="157"/>
      <c r="C938" s="157"/>
      <c r="D938" s="157"/>
      <c r="E938" s="157"/>
      <c r="F938" s="157"/>
      <c r="G938" s="157"/>
      <c r="H938" s="157"/>
      <c r="I938" s="157"/>
      <c r="J938" s="157"/>
      <c r="K938" s="157"/>
      <c r="L938" s="157"/>
      <c r="M938" s="157"/>
      <c r="N938" s="157"/>
      <c r="O938" s="157"/>
      <c r="P938" s="157"/>
      <c r="Q938" s="157"/>
      <c r="R938" s="157"/>
      <c r="S938" s="157"/>
    </row>
    <row r="939" spans="1:19">
      <c r="A939" s="157"/>
      <c r="B939" s="157"/>
      <c r="C939" s="157"/>
      <c r="D939" s="157"/>
      <c r="E939" s="157"/>
      <c r="F939" s="157"/>
      <c r="G939" s="157"/>
      <c r="H939" s="157"/>
      <c r="I939" s="157"/>
      <c r="J939" s="157"/>
      <c r="K939" s="157"/>
      <c r="L939" s="157"/>
      <c r="M939" s="157"/>
      <c r="N939" s="157"/>
      <c r="O939" s="157"/>
      <c r="P939" s="157"/>
      <c r="Q939" s="157"/>
      <c r="R939" s="157"/>
      <c r="S939" s="157"/>
    </row>
    <row r="940" spans="1:19">
      <c r="A940" s="157"/>
      <c r="B940" s="157"/>
      <c r="C940" s="157"/>
      <c r="D940" s="157"/>
      <c r="E940" s="157"/>
      <c r="F940" s="157"/>
      <c r="G940" s="157"/>
      <c r="H940" s="157"/>
      <c r="I940" s="157"/>
      <c r="J940" s="157"/>
      <c r="K940" s="157"/>
      <c r="L940" s="157"/>
      <c r="M940" s="157"/>
      <c r="N940" s="157"/>
      <c r="O940" s="157"/>
      <c r="P940" s="157"/>
      <c r="Q940" s="157"/>
      <c r="R940" s="157"/>
      <c r="S940" s="157"/>
    </row>
    <row r="941" spans="1:19">
      <c r="A941" s="157"/>
      <c r="B941" s="157"/>
      <c r="C941" s="157"/>
      <c r="D941" s="157"/>
      <c r="E941" s="157"/>
      <c r="F941" s="157"/>
      <c r="G941" s="157"/>
      <c r="H941" s="157"/>
      <c r="I941" s="157"/>
      <c r="J941" s="157"/>
      <c r="K941" s="157"/>
      <c r="L941" s="157"/>
      <c r="M941" s="157"/>
      <c r="N941" s="157"/>
      <c r="O941" s="157"/>
      <c r="P941" s="157"/>
      <c r="Q941" s="157"/>
      <c r="R941" s="157"/>
      <c r="S941" s="157"/>
    </row>
    <row r="942" spans="1:19">
      <c r="A942" s="157"/>
      <c r="B942" s="157"/>
      <c r="C942" s="157"/>
      <c r="D942" s="157"/>
      <c r="E942" s="157"/>
      <c r="F942" s="157"/>
      <c r="G942" s="157"/>
      <c r="H942" s="157"/>
      <c r="I942" s="157"/>
      <c r="J942" s="157"/>
      <c r="K942" s="157"/>
      <c r="L942" s="157"/>
      <c r="M942" s="157"/>
      <c r="N942" s="157"/>
      <c r="O942" s="157"/>
      <c r="P942" s="157"/>
      <c r="Q942" s="157"/>
      <c r="R942" s="157"/>
      <c r="S942" s="157"/>
    </row>
    <row r="943" spans="1:19">
      <c r="A943" s="157"/>
      <c r="B943" s="157"/>
      <c r="C943" s="157"/>
      <c r="D943" s="157"/>
      <c r="E943" s="157"/>
      <c r="F943" s="157"/>
      <c r="G943" s="157"/>
      <c r="H943" s="157"/>
      <c r="I943" s="157"/>
      <c r="J943" s="157"/>
      <c r="K943" s="157"/>
      <c r="L943" s="157"/>
      <c r="M943" s="157"/>
      <c r="N943" s="157"/>
      <c r="O943" s="157"/>
      <c r="P943" s="157"/>
      <c r="Q943" s="157"/>
      <c r="R943" s="157"/>
      <c r="S943" s="157"/>
    </row>
    <row r="944" spans="1:19">
      <c r="A944" s="157"/>
      <c r="B944" s="157"/>
      <c r="C944" s="157"/>
      <c r="D944" s="157"/>
      <c r="E944" s="157"/>
      <c r="F944" s="157"/>
      <c r="G944" s="157"/>
      <c r="H944" s="157"/>
      <c r="I944" s="157"/>
      <c r="J944" s="157"/>
      <c r="K944" s="157"/>
      <c r="L944" s="157"/>
      <c r="M944" s="157"/>
      <c r="N944" s="157"/>
      <c r="O944" s="157"/>
      <c r="P944" s="157"/>
      <c r="Q944" s="157"/>
      <c r="R944" s="157"/>
      <c r="S944" s="157"/>
    </row>
    <row r="945" spans="1:19">
      <c r="A945" s="157"/>
      <c r="B945" s="157"/>
      <c r="C945" s="157"/>
      <c r="D945" s="157"/>
      <c r="E945" s="157"/>
      <c r="F945" s="157"/>
      <c r="G945" s="157"/>
      <c r="H945" s="157"/>
      <c r="I945" s="157"/>
      <c r="J945" s="157"/>
      <c r="K945" s="157"/>
      <c r="L945" s="157"/>
      <c r="M945" s="157"/>
      <c r="N945" s="157"/>
      <c r="O945" s="157"/>
      <c r="P945" s="157"/>
      <c r="Q945" s="157"/>
      <c r="R945" s="157"/>
      <c r="S945" s="157"/>
    </row>
    <row r="946" spans="1:19">
      <c r="A946" s="157"/>
      <c r="B946" s="157"/>
      <c r="C946" s="157"/>
      <c r="D946" s="157"/>
      <c r="E946" s="157"/>
      <c r="F946" s="157"/>
      <c r="G946" s="157"/>
      <c r="H946" s="157"/>
      <c r="I946" s="157"/>
      <c r="J946" s="157"/>
      <c r="K946" s="157"/>
      <c r="L946" s="157"/>
      <c r="M946" s="157"/>
      <c r="N946" s="157"/>
      <c r="O946" s="157"/>
      <c r="P946" s="157"/>
      <c r="Q946" s="157"/>
      <c r="R946" s="157"/>
      <c r="S946" s="157"/>
    </row>
    <row r="947" spans="1:19">
      <c r="A947" s="157"/>
      <c r="B947" s="157"/>
      <c r="C947" s="157"/>
      <c r="D947" s="157"/>
      <c r="E947" s="157"/>
      <c r="F947" s="157"/>
      <c r="G947" s="157"/>
      <c r="H947" s="157"/>
      <c r="I947" s="157"/>
      <c r="J947" s="157"/>
      <c r="K947" s="157"/>
      <c r="L947" s="157"/>
      <c r="M947" s="157"/>
      <c r="N947" s="157"/>
      <c r="O947" s="157"/>
      <c r="P947" s="157"/>
      <c r="Q947" s="157"/>
      <c r="R947" s="157"/>
      <c r="S947" s="157"/>
    </row>
    <row r="948" spans="1:19">
      <c r="A948" s="157"/>
      <c r="B948" s="157"/>
      <c r="C948" s="157"/>
      <c r="D948" s="157"/>
      <c r="E948" s="157"/>
      <c r="F948" s="157"/>
      <c r="G948" s="157"/>
      <c r="H948" s="157"/>
      <c r="I948" s="157"/>
      <c r="J948" s="157"/>
      <c r="K948" s="157"/>
      <c r="L948" s="157"/>
      <c r="M948" s="157"/>
      <c r="N948" s="157"/>
      <c r="O948" s="157"/>
      <c r="P948" s="157"/>
      <c r="Q948" s="157"/>
      <c r="R948" s="157"/>
      <c r="S948" s="157"/>
    </row>
    <row r="949" spans="1:19">
      <c r="A949" s="157"/>
      <c r="B949" s="157"/>
      <c r="C949" s="157"/>
      <c r="D949" s="157"/>
      <c r="E949" s="157"/>
      <c r="F949" s="157"/>
      <c r="G949" s="157"/>
      <c r="H949" s="157"/>
      <c r="I949" s="157"/>
      <c r="J949" s="157"/>
      <c r="K949" s="157"/>
      <c r="L949" s="157"/>
      <c r="M949" s="157"/>
      <c r="N949" s="157"/>
      <c r="O949" s="157"/>
      <c r="P949" s="157"/>
      <c r="Q949" s="157"/>
      <c r="R949" s="157"/>
      <c r="S949" s="157"/>
    </row>
    <row r="950" spans="1:19">
      <c r="A950" s="157"/>
      <c r="B950" s="157"/>
      <c r="C950" s="157"/>
      <c r="D950" s="157"/>
      <c r="E950" s="157"/>
      <c r="F950" s="157"/>
      <c r="G950" s="157"/>
      <c r="H950" s="157"/>
      <c r="I950" s="157"/>
      <c r="J950" s="157"/>
      <c r="K950" s="157"/>
      <c r="L950" s="157"/>
      <c r="M950" s="157"/>
      <c r="N950" s="157"/>
      <c r="O950" s="157"/>
      <c r="P950" s="157"/>
      <c r="Q950" s="157"/>
      <c r="R950" s="157"/>
      <c r="S950" s="157"/>
    </row>
    <row r="951" spans="1:19">
      <c r="A951" s="157"/>
      <c r="B951" s="157"/>
      <c r="C951" s="157"/>
      <c r="D951" s="157"/>
      <c r="E951" s="157"/>
      <c r="F951" s="157"/>
      <c r="G951" s="157"/>
      <c r="H951" s="157"/>
      <c r="I951" s="157"/>
      <c r="J951" s="157"/>
      <c r="K951" s="157"/>
      <c r="L951" s="157"/>
      <c r="M951" s="157"/>
      <c r="N951" s="157"/>
      <c r="O951" s="157"/>
      <c r="P951" s="157"/>
      <c r="Q951" s="157"/>
      <c r="R951" s="157"/>
      <c r="S951" s="157"/>
    </row>
    <row r="952" spans="1:19">
      <c r="A952" s="157"/>
      <c r="B952" s="157"/>
      <c r="C952" s="157"/>
      <c r="D952" s="157"/>
      <c r="E952" s="157"/>
      <c r="F952" s="157"/>
      <c r="G952" s="157"/>
      <c r="H952" s="157"/>
      <c r="I952" s="157"/>
      <c r="J952" s="157"/>
      <c r="K952" s="157"/>
      <c r="L952" s="157"/>
      <c r="M952" s="157"/>
      <c r="N952" s="157"/>
      <c r="O952" s="157"/>
      <c r="P952" s="157"/>
      <c r="Q952" s="157"/>
      <c r="R952" s="157"/>
      <c r="S952" s="157"/>
    </row>
    <row r="953" spans="1:19">
      <c r="A953" s="157"/>
      <c r="B953" s="157"/>
      <c r="C953" s="157"/>
      <c r="D953" s="157"/>
      <c r="E953" s="157"/>
      <c r="F953" s="157"/>
      <c r="G953" s="157"/>
      <c r="H953" s="157"/>
      <c r="I953" s="157"/>
      <c r="J953" s="157"/>
      <c r="K953" s="157"/>
      <c r="L953" s="157"/>
      <c r="M953" s="157"/>
      <c r="N953" s="157"/>
      <c r="O953" s="157"/>
      <c r="P953" s="157"/>
      <c r="Q953" s="157"/>
      <c r="R953" s="157"/>
      <c r="S953" s="157"/>
    </row>
    <row r="954" spans="1:19">
      <c r="A954" s="157"/>
      <c r="B954" s="157"/>
      <c r="C954" s="157"/>
      <c r="D954" s="157"/>
      <c r="E954" s="157"/>
      <c r="F954" s="157"/>
      <c r="G954" s="157"/>
      <c r="H954" s="157"/>
      <c r="I954" s="157"/>
      <c r="J954" s="157"/>
      <c r="K954" s="157"/>
      <c r="L954" s="157"/>
      <c r="M954" s="157"/>
      <c r="N954" s="157"/>
      <c r="O954" s="157"/>
      <c r="P954" s="157"/>
      <c r="Q954" s="157"/>
      <c r="R954" s="157"/>
      <c r="S954" s="157"/>
    </row>
    <row r="955" spans="1:19">
      <c r="A955" s="157"/>
      <c r="B955" s="157"/>
      <c r="C955" s="157"/>
      <c r="D955" s="157"/>
      <c r="E955" s="157"/>
      <c r="F955" s="157"/>
      <c r="G955" s="157"/>
      <c r="H955" s="157"/>
      <c r="I955" s="157"/>
      <c r="J955" s="157"/>
      <c r="K955" s="157"/>
      <c r="L955" s="157"/>
      <c r="M955" s="157"/>
      <c r="N955" s="157"/>
      <c r="O955" s="157"/>
      <c r="P955" s="157"/>
      <c r="Q955" s="157"/>
      <c r="R955" s="157"/>
      <c r="S955" s="157"/>
    </row>
    <row r="956" spans="1:19">
      <c r="A956" s="157"/>
      <c r="B956" s="157"/>
      <c r="C956" s="157"/>
      <c r="D956" s="157"/>
      <c r="E956" s="157"/>
      <c r="F956" s="157"/>
      <c r="G956" s="157"/>
      <c r="H956" s="157"/>
      <c r="I956" s="157"/>
      <c r="J956" s="157"/>
      <c r="K956" s="157"/>
      <c r="L956" s="157"/>
      <c r="M956" s="157"/>
      <c r="N956" s="157"/>
      <c r="O956" s="157"/>
      <c r="P956" s="157"/>
      <c r="Q956" s="157"/>
      <c r="R956" s="157"/>
      <c r="S956" s="157"/>
    </row>
    <row r="957" spans="1:19">
      <c r="A957" s="157"/>
      <c r="B957" s="157"/>
      <c r="C957" s="157"/>
      <c r="D957" s="157"/>
      <c r="E957" s="157"/>
      <c r="F957" s="157"/>
      <c r="G957" s="157"/>
      <c r="H957" s="157"/>
      <c r="I957" s="157"/>
      <c r="J957" s="157"/>
      <c r="K957" s="157"/>
      <c r="L957" s="157"/>
      <c r="M957" s="157"/>
      <c r="N957" s="157"/>
      <c r="O957" s="157"/>
      <c r="P957" s="157"/>
      <c r="Q957" s="157"/>
      <c r="R957" s="157"/>
      <c r="S957" s="157"/>
    </row>
    <row r="958" spans="1:19">
      <c r="A958" s="157"/>
      <c r="B958" s="157"/>
      <c r="C958" s="157"/>
      <c r="D958" s="157"/>
      <c r="E958" s="157"/>
      <c r="F958" s="157"/>
      <c r="G958" s="157"/>
      <c r="H958" s="157"/>
      <c r="I958" s="157"/>
      <c r="J958" s="157"/>
      <c r="K958" s="157"/>
      <c r="L958" s="157"/>
      <c r="M958" s="157"/>
      <c r="N958" s="157"/>
      <c r="O958" s="157"/>
      <c r="P958" s="157"/>
      <c r="Q958" s="157"/>
      <c r="R958" s="157"/>
      <c r="S958" s="157"/>
    </row>
    <row r="959" spans="1:19">
      <c r="A959" s="157"/>
      <c r="B959" s="157"/>
      <c r="C959" s="157"/>
      <c r="D959" s="157"/>
      <c r="E959" s="157"/>
      <c r="F959" s="157"/>
      <c r="G959" s="157"/>
      <c r="H959" s="157"/>
      <c r="I959" s="157"/>
      <c r="J959" s="157"/>
      <c r="K959" s="157"/>
      <c r="L959" s="157"/>
      <c r="M959" s="157"/>
      <c r="N959" s="157"/>
      <c r="O959" s="157"/>
      <c r="P959" s="157"/>
      <c r="Q959" s="157"/>
      <c r="R959" s="157"/>
      <c r="S959" s="157"/>
    </row>
    <row r="960" spans="1:19">
      <c r="A960" s="157"/>
      <c r="B960" s="157"/>
      <c r="C960" s="157"/>
      <c r="D960" s="157"/>
      <c r="E960" s="157"/>
      <c r="F960" s="157"/>
      <c r="G960" s="157"/>
      <c r="H960" s="157"/>
      <c r="I960" s="157"/>
      <c r="J960" s="157"/>
      <c r="K960" s="157"/>
      <c r="L960" s="157"/>
      <c r="M960" s="157"/>
      <c r="N960" s="157"/>
      <c r="O960" s="157"/>
      <c r="P960" s="157"/>
      <c r="Q960" s="157"/>
      <c r="R960" s="157"/>
      <c r="S960" s="157"/>
    </row>
    <row r="961" spans="1:19">
      <c r="A961" s="157"/>
      <c r="B961" s="157"/>
      <c r="C961" s="157"/>
      <c r="D961" s="157"/>
      <c r="E961" s="157"/>
      <c r="F961" s="157"/>
      <c r="G961" s="157"/>
      <c r="H961" s="157"/>
      <c r="I961" s="157"/>
      <c r="J961" s="157"/>
      <c r="K961" s="157"/>
      <c r="L961" s="157"/>
      <c r="M961" s="157"/>
      <c r="N961" s="157"/>
      <c r="O961" s="157"/>
      <c r="P961" s="157"/>
      <c r="Q961" s="157"/>
      <c r="R961" s="157"/>
      <c r="S961" s="157"/>
    </row>
    <row r="962" spans="1:19">
      <c r="A962" s="157"/>
      <c r="B962" s="157"/>
      <c r="C962" s="157"/>
      <c r="D962" s="157"/>
      <c r="E962" s="157"/>
      <c r="F962" s="157"/>
      <c r="G962" s="157"/>
      <c r="H962" s="157"/>
      <c r="I962" s="157"/>
      <c r="J962" s="157"/>
      <c r="K962" s="157"/>
      <c r="L962" s="157"/>
      <c r="M962" s="157"/>
      <c r="N962" s="157"/>
      <c r="O962" s="157"/>
      <c r="P962" s="157"/>
      <c r="Q962" s="157"/>
      <c r="R962" s="157"/>
      <c r="S962" s="157"/>
    </row>
    <row r="963" spans="1:19">
      <c r="A963" s="157"/>
      <c r="B963" s="157"/>
      <c r="C963" s="157"/>
      <c r="D963" s="157"/>
      <c r="E963" s="157"/>
      <c r="F963" s="157"/>
      <c r="G963" s="157"/>
      <c r="H963" s="157"/>
      <c r="I963" s="157"/>
      <c r="J963" s="157"/>
      <c r="K963" s="157"/>
      <c r="L963" s="157"/>
      <c r="M963" s="157"/>
      <c r="N963" s="157"/>
      <c r="O963" s="157"/>
      <c r="P963" s="157"/>
      <c r="Q963" s="157"/>
      <c r="R963" s="157"/>
      <c r="S963" s="157"/>
    </row>
    <row r="964" spans="1:19">
      <c r="A964" s="157"/>
      <c r="B964" s="157"/>
      <c r="C964" s="157"/>
      <c r="D964" s="157"/>
      <c r="E964" s="157"/>
      <c r="F964" s="157"/>
      <c r="G964" s="157"/>
      <c r="H964" s="157"/>
      <c r="I964" s="157"/>
      <c r="J964" s="157"/>
      <c r="K964" s="157"/>
      <c r="L964" s="157"/>
      <c r="M964" s="157"/>
      <c r="N964" s="157"/>
      <c r="O964" s="157"/>
      <c r="P964" s="157"/>
      <c r="Q964" s="157"/>
      <c r="R964" s="157"/>
      <c r="S964" s="157"/>
    </row>
    <row r="965" spans="1:19">
      <c r="A965" s="157"/>
      <c r="B965" s="157"/>
      <c r="C965" s="157"/>
      <c r="D965" s="157"/>
      <c r="E965" s="157"/>
      <c r="F965" s="157"/>
      <c r="G965" s="157"/>
      <c r="H965" s="157"/>
      <c r="I965" s="157"/>
      <c r="J965" s="157"/>
      <c r="K965" s="157"/>
      <c r="L965" s="157"/>
      <c r="M965" s="157"/>
      <c r="N965" s="157"/>
      <c r="O965" s="157"/>
      <c r="P965" s="157"/>
      <c r="Q965" s="157"/>
      <c r="R965" s="157"/>
      <c r="S965" s="157"/>
    </row>
    <row r="966" spans="1:19">
      <c r="A966" s="157"/>
      <c r="B966" s="157"/>
      <c r="C966" s="157"/>
      <c r="D966" s="157"/>
      <c r="E966" s="157"/>
      <c r="F966" s="157"/>
      <c r="G966" s="157"/>
      <c r="H966" s="157"/>
      <c r="I966" s="157"/>
      <c r="J966" s="157"/>
      <c r="K966" s="157"/>
      <c r="L966" s="157"/>
      <c r="M966" s="157"/>
      <c r="N966" s="157"/>
      <c r="O966" s="157"/>
      <c r="P966" s="157"/>
      <c r="Q966" s="157"/>
      <c r="R966" s="157"/>
      <c r="S966" s="157"/>
    </row>
    <row r="967" spans="1:19">
      <c r="A967" s="157"/>
      <c r="B967" s="157"/>
      <c r="C967" s="157"/>
      <c r="D967" s="157"/>
      <c r="E967" s="157"/>
      <c r="F967" s="157"/>
      <c r="G967" s="157"/>
      <c r="H967" s="157"/>
      <c r="I967" s="157"/>
      <c r="J967" s="157"/>
      <c r="K967" s="157"/>
      <c r="L967" s="157"/>
      <c r="M967" s="157"/>
      <c r="N967" s="157"/>
      <c r="O967" s="157"/>
      <c r="P967" s="157"/>
      <c r="Q967" s="157"/>
      <c r="R967" s="157"/>
      <c r="S967" s="157"/>
    </row>
    <row r="968" spans="1:19">
      <c r="A968" s="157"/>
      <c r="B968" s="157"/>
      <c r="C968" s="157"/>
      <c r="D968" s="157"/>
      <c r="E968" s="157"/>
      <c r="F968" s="157"/>
      <c r="G968" s="157"/>
      <c r="H968" s="157"/>
      <c r="I968" s="157"/>
      <c r="J968" s="157"/>
      <c r="K968" s="157"/>
      <c r="L968" s="157"/>
      <c r="M968" s="157"/>
      <c r="N968" s="157"/>
      <c r="O968" s="157"/>
      <c r="P968" s="157"/>
      <c r="Q968" s="157"/>
      <c r="R968" s="157"/>
      <c r="S968" s="157"/>
    </row>
    <row r="969" spans="1:19">
      <c r="A969" s="157"/>
      <c r="B969" s="157"/>
      <c r="C969" s="157"/>
      <c r="D969" s="157"/>
      <c r="E969" s="157"/>
      <c r="F969" s="157"/>
      <c r="G969" s="157"/>
      <c r="H969" s="157"/>
      <c r="I969" s="157"/>
      <c r="J969" s="157"/>
      <c r="K969" s="157"/>
      <c r="L969" s="157"/>
      <c r="M969" s="157"/>
      <c r="N969" s="157"/>
      <c r="O969" s="157"/>
      <c r="P969" s="157"/>
      <c r="Q969" s="157"/>
      <c r="R969" s="157"/>
      <c r="S969" s="157"/>
    </row>
    <row r="970" spans="1:19">
      <c r="A970" s="157"/>
      <c r="B970" s="157"/>
      <c r="C970" s="157"/>
      <c r="D970" s="157"/>
      <c r="E970" s="157"/>
      <c r="F970" s="157"/>
      <c r="G970" s="157"/>
      <c r="H970" s="157"/>
      <c r="I970" s="157"/>
      <c r="J970" s="157"/>
      <c r="K970" s="157"/>
      <c r="L970" s="157"/>
      <c r="M970" s="157"/>
      <c r="N970" s="157"/>
      <c r="O970" s="157"/>
      <c r="P970" s="157"/>
      <c r="Q970" s="157"/>
      <c r="R970" s="157"/>
      <c r="S970" s="157"/>
    </row>
    <row r="971" spans="1:19">
      <c r="A971" s="157"/>
      <c r="B971" s="157"/>
      <c r="C971" s="157"/>
      <c r="D971" s="157"/>
      <c r="E971" s="157"/>
      <c r="F971" s="157"/>
      <c r="G971" s="157"/>
      <c r="H971" s="157"/>
      <c r="I971" s="157"/>
      <c r="J971" s="157"/>
      <c r="K971" s="157"/>
      <c r="L971" s="157"/>
      <c r="M971" s="157"/>
      <c r="N971" s="157"/>
      <c r="O971" s="157"/>
      <c r="P971" s="157"/>
      <c r="Q971" s="157"/>
      <c r="R971" s="157"/>
      <c r="S971" s="157"/>
    </row>
    <row r="972" spans="1:19">
      <c r="A972" s="157"/>
      <c r="B972" s="157"/>
      <c r="C972" s="157"/>
      <c r="D972" s="157"/>
      <c r="E972" s="157"/>
      <c r="F972" s="157"/>
      <c r="G972" s="157"/>
      <c r="H972" s="157"/>
      <c r="I972" s="157"/>
      <c r="J972" s="157"/>
      <c r="K972" s="157"/>
      <c r="L972" s="157"/>
      <c r="M972" s="157"/>
      <c r="N972" s="157"/>
      <c r="O972" s="157"/>
      <c r="P972" s="157"/>
      <c r="Q972" s="157"/>
      <c r="R972" s="157"/>
      <c r="S972" s="157"/>
    </row>
    <row r="973" spans="1:19">
      <c r="A973" s="157"/>
      <c r="B973" s="157"/>
      <c r="C973" s="157"/>
      <c r="D973" s="157"/>
      <c r="E973" s="157"/>
      <c r="F973" s="157"/>
      <c r="G973" s="157"/>
      <c r="H973" s="157"/>
      <c r="I973" s="157"/>
      <c r="J973" s="157"/>
      <c r="K973" s="157"/>
      <c r="L973" s="157"/>
      <c r="M973" s="157"/>
      <c r="N973" s="157"/>
      <c r="O973" s="157"/>
      <c r="P973" s="157"/>
      <c r="Q973" s="157"/>
      <c r="R973" s="157"/>
      <c r="S973" s="157"/>
    </row>
    <row r="974" spans="1:19">
      <c r="A974" s="157"/>
      <c r="B974" s="157"/>
      <c r="C974" s="157"/>
      <c r="D974" s="157"/>
      <c r="E974" s="157"/>
      <c r="F974" s="157"/>
      <c r="G974" s="157"/>
      <c r="H974" s="157"/>
      <c r="I974" s="157"/>
      <c r="J974" s="157"/>
      <c r="K974" s="157"/>
      <c r="L974" s="157"/>
      <c r="M974" s="157"/>
      <c r="N974" s="157"/>
      <c r="O974" s="157"/>
      <c r="P974" s="157"/>
      <c r="Q974" s="157"/>
      <c r="R974" s="157"/>
      <c r="S974" s="157"/>
    </row>
    <row r="975" spans="1:19">
      <c r="A975" s="157"/>
      <c r="B975" s="157"/>
      <c r="C975" s="157"/>
      <c r="D975" s="157"/>
      <c r="E975" s="157"/>
      <c r="F975" s="157"/>
      <c r="G975" s="157"/>
      <c r="H975" s="157"/>
      <c r="I975" s="157"/>
      <c r="J975" s="157"/>
      <c r="K975" s="157"/>
      <c r="L975" s="157"/>
      <c r="M975" s="157"/>
      <c r="N975" s="157"/>
      <c r="O975" s="157"/>
      <c r="P975" s="157"/>
      <c r="Q975" s="157"/>
      <c r="R975" s="157"/>
      <c r="S975" s="157"/>
    </row>
    <row r="976" spans="1:19">
      <c r="A976" s="157"/>
      <c r="B976" s="157"/>
      <c r="C976" s="157"/>
      <c r="D976" s="157"/>
      <c r="E976" s="157"/>
      <c r="F976" s="157"/>
      <c r="G976" s="157"/>
      <c r="H976" s="157"/>
      <c r="I976" s="157"/>
      <c r="J976" s="157"/>
      <c r="K976" s="157"/>
      <c r="L976" s="157"/>
      <c r="M976" s="157"/>
      <c r="N976" s="157"/>
      <c r="O976" s="157"/>
      <c r="P976" s="157"/>
      <c r="Q976" s="157"/>
      <c r="R976" s="157"/>
      <c r="S976" s="157"/>
    </row>
    <row r="977" spans="1:19">
      <c r="A977" s="157"/>
      <c r="B977" s="157"/>
      <c r="C977" s="157"/>
      <c r="D977" s="157"/>
      <c r="E977" s="157"/>
      <c r="F977" s="157"/>
      <c r="G977" s="157"/>
      <c r="H977" s="157"/>
      <c r="I977" s="157"/>
      <c r="J977" s="157"/>
      <c r="K977" s="157"/>
      <c r="L977" s="157"/>
      <c r="M977" s="157"/>
      <c r="N977" s="157"/>
      <c r="O977" s="157"/>
      <c r="P977" s="157"/>
      <c r="Q977" s="157"/>
      <c r="R977" s="157"/>
      <c r="S977" s="157"/>
    </row>
    <row r="978" spans="1:19">
      <c r="A978" s="157"/>
      <c r="B978" s="157"/>
      <c r="C978" s="157"/>
      <c r="D978" s="157"/>
      <c r="E978" s="157"/>
      <c r="F978" s="157"/>
      <c r="G978" s="157"/>
      <c r="H978" s="157"/>
      <c r="I978" s="157"/>
      <c r="J978" s="157"/>
      <c r="K978" s="157"/>
      <c r="L978" s="157"/>
      <c r="M978" s="157"/>
      <c r="N978" s="157"/>
      <c r="O978" s="157"/>
      <c r="P978" s="157"/>
      <c r="Q978" s="157"/>
      <c r="R978" s="157"/>
      <c r="S978" s="157"/>
    </row>
    <row r="979" spans="1:19">
      <c r="A979" s="157"/>
      <c r="B979" s="157"/>
      <c r="C979" s="157"/>
      <c r="D979" s="157"/>
      <c r="E979" s="157"/>
      <c r="F979" s="157"/>
      <c r="G979" s="157"/>
      <c r="H979" s="157"/>
      <c r="I979" s="157"/>
      <c r="J979" s="157"/>
      <c r="K979" s="157"/>
      <c r="L979" s="157"/>
      <c r="M979" s="157"/>
      <c r="N979" s="157"/>
      <c r="O979" s="157"/>
      <c r="P979" s="157"/>
      <c r="Q979" s="157"/>
      <c r="R979" s="157"/>
      <c r="S979" s="157"/>
    </row>
    <row r="980" spans="1:19">
      <c r="A980" s="157"/>
      <c r="B980" s="157"/>
      <c r="C980" s="157"/>
      <c r="D980" s="157"/>
      <c r="E980" s="157"/>
      <c r="F980" s="157"/>
      <c r="G980" s="157"/>
      <c r="H980" s="157"/>
      <c r="I980" s="157"/>
      <c r="J980" s="157"/>
      <c r="K980" s="157"/>
      <c r="L980" s="157"/>
      <c r="M980" s="157"/>
      <c r="N980" s="157"/>
      <c r="O980" s="157"/>
      <c r="P980" s="157"/>
      <c r="Q980" s="157"/>
      <c r="R980" s="157"/>
      <c r="S980" s="157"/>
    </row>
    <row r="981" spans="1:19">
      <c r="A981" s="157"/>
      <c r="B981" s="157"/>
      <c r="C981" s="157"/>
      <c r="D981" s="157"/>
      <c r="E981" s="157"/>
      <c r="F981" s="157"/>
      <c r="G981" s="157"/>
      <c r="H981" s="157"/>
      <c r="I981" s="157"/>
      <c r="J981" s="157"/>
      <c r="K981" s="157"/>
      <c r="L981" s="157"/>
      <c r="M981" s="157"/>
      <c r="N981" s="157"/>
      <c r="O981" s="157"/>
      <c r="P981" s="157"/>
      <c r="Q981" s="157"/>
      <c r="R981" s="157"/>
      <c r="S981" s="157"/>
    </row>
    <row r="982" spans="1:19">
      <c r="A982" s="157"/>
      <c r="B982" s="157"/>
      <c r="C982" s="157"/>
      <c r="D982" s="157"/>
      <c r="E982" s="157"/>
      <c r="F982" s="157"/>
      <c r="G982" s="157"/>
      <c r="H982" s="157"/>
      <c r="I982" s="157"/>
      <c r="J982" s="157"/>
      <c r="K982" s="157"/>
      <c r="L982" s="157"/>
      <c r="M982" s="157"/>
      <c r="N982" s="157"/>
      <c r="O982" s="157"/>
      <c r="P982" s="157"/>
      <c r="Q982" s="157"/>
      <c r="R982" s="157"/>
      <c r="S982" s="157"/>
    </row>
    <row r="983" spans="1:19">
      <c r="A983" s="157"/>
      <c r="B983" s="157"/>
      <c r="C983" s="157"/>
      <c r="D983" s="157"/>
      <c r="E983" s="157"/>
      <c r="F983" s="157"/>
      <c r="G983" s="157"/>
      <c r="H983" s="157"/>
      <c r="I983" s="157"/>
      <c r="J983" s="157"/>
      <c r="K983" s="157"/>
      <c r="L983" s="157"/>
      <c r="M983" s="157"/>
      <c r="N983" s="157"/>
      <c r="O983" s="157"/>
      <c r="P983" s="157"/>
      <c r="Q983" s="157"/>
      <c r="R983" s="157"/>
      <c r="S983" s="157"/>
    </row>
    <row r="984" spans="1:19">
      <c r="A984" s="157"/>
      <c r="B984" s="157"/>
      <c r="C984" s="157"/>
      <c r="D984" s="157"/>
      <c r="E984" s="157"/>
      <c r="F984" s="157"/>
      <c r="G984" s="157"/>
      <c r="H984" s="157"/>
      <c r="I984" s="157"/>
      <c r="J984" s="157"/>
      <c r="K984" s="157"/>
      <c r="L984" s="157"/>
      <c r="M984" s="157"/>
      <c r="N984" s="157"/>
      <c r="O984" s="157"/>
      <c r="P984" s="157"/>
      <c r="Q984" s="157"/>
      <c r="R984" s="157"/>
      <c r="S984" s="157"/>
    </row>
    <row r="985" spans="1:19">
      <c r="A985" s="157"/>
      <c r="B985" s="157"/>
      <c r="C985" s="157"/>
      <c r="D985" s="157"/>
      <c r="E985" s="157"/>
      <c r="F985" s="157"/>
      <c r="G985" s="157"/>
      <c r="H985" s="157"/>
      <c r="I985" s="157"/>
      <c r="J985" s="157"/>
      <c r="K985" s="157"/>
      <c r="L985" s="157"/>
      <c r="M985" s="157"/>
      <c r="N985" s="157"/>
      <c r="O985" s="157"/>
      <c r="P985" s="157"/>
      <c r="Q985" s="157"/>
      <c r="R985" s="157"/>
      <c r="S985" s="157"/>
    </row>
    <row r="986" spans="1:19">
      <c r="A986" s="157"/>
      <c r="B986" s="157"/>
      <c r="C986" s="157"/>
      <c r="D986" s="157"/>
      <c r="E986" s="157"/>
      <c r="F986" s="157"/>
      <c r="G986" s="157"/>
      <c r="H986" s="157"/>
      <c r="I986" s="157"/>
      <c r="J986" s="157"/>
      <c r="K986" s="157"/>
      <c r="L986" s="157"/>
      <c r="M986" s="157"/>
      <c r="N986" s="157"/>
      <c r="O986" s="157"/>
      <c r="P986" s="157"/>
      <c r="Q986" s="157"/>
      <c r="R986" s="157"/>
      <c r="S986" s="157"/>
    </row>
    <row r="987" spans="1:19">
      <c r="A987" s="157"/>
      <c r="B987" s="157"/>
      <c r="C987" s="157"/>
      <c r="D987" s="157"/>
      <c r="E987" s="157"/>
      <c r="F987" s="157"/>
      <c r="G987" s="157"/>
      <c r="H987" s="157"/>
      <c r="I987" s="157"/>
      <c r="J987" s="157"/>
      <c r="K987" s="157"/>
      <c r="L987" s="157"/>
      <c r="M987" s="157"/>
      <c r="N987" s="157"/>
      <c r="O987" s="157"/>
      <c r="P987" s="157"/>
      <c r="Q987" s="157"/>
      <c r="R987" s="157"/>
      <c r="S987" s="157"/>
    </row>
    <row r="988" spans="1:19">
      <c r="A988" s="157"/>
      <c r="B988" s="157"/>
      <c r="C988" s="157"/>
      <c r="D988" s="157"/>
      <c r="E988" s="157"/>
      <c r="F988" s="157"/>
      <c r="G988" s="157"/>
      <c r="H988" s="157"/>
      <c r="I988" s="157"/>
      <c r="J988" s="157"/>
      <c r="K988" s="157"/>
      <c r="L988" s="157"/>
      <c r="M988" s="157"/>
      <c r="N988" s="157"/>
      <c r="O988" s="157"/>
      <c r="P988" s="157"/>
      <c r="Q988" s="157"/>
      <c r="R988" s="157"/>
      <c r="S988" s="157"/>
    </row>
    <row r="989" spans="1:19">
      <c r="A989" s="157"/>
      <c r="B989" s="157"/>
      <c r="C989" s="157"/>
      <c r="D989" s="157"/>
      <c r="E989" s="157"/>
      <c r="F989" s="157"/>
      <c r="G989" s="157"/>
      <c r="H989" s="157"/>
      <c r="I989" s="157"/>
      <c r="J989" s="157"/>
      <c r="K989" s="157"/>
      <c r="L989" s="157"/>
      <c r="M989" s="157"/>
      <c r="N989" s="157"/>
      <c r="O989" s="157"/>
      <c r="P989" s="157"/>
      <c r="Q989" s="157"/>
      <c r="R989" s="157"/>
      <c r="S989" s="157"/>
    </row>
    <row r="990" spans="1:19">
      <c r="A990" s="157"/>
      <c r="B990" s="157"/>
      <c r="C990" s="157"/>
      <c r="D990" s="157"/>
      <c r="E990" s="157"/>
      <c r="F990" s="157"/>
      <c r="G990" s="157"/>
      <c r="H990" s="157"/>
      <c r="I990" s="157"/>
      <c r="J990" s="157"/>
      <c r="K990" s="157"/>
      <c r="L990" s="157"/>
      <c r="M990" s="157"/>
      <c r="N990" s="157"/>
      <c r="O990" s="157"/>
      <c r="P990" s="157"/>
      <c r="Q990" s="157"/>
      <c r="R990" s="157"/>
      <c r="S990" s="157"/>
    </row>
    <row r="991" spans="1:19">
      <c r="A991" s="157"/>
      <c r="B991" s="157"/>
      <c r="C991" s="157"/>
      <c r="D991" s="157"/>
      <c r="E991" s="157"/>
      <c r="F991" s="157"/>
      <c r="G991" s="157"/>
      <c r="H991" s="157"/>
      <c r="I991" s="157"/>
      <c r="J991" s="157"/>
      <c r="K991" s="157"/>
      <c r="L991" s="157"/>
      <c r="M991" s="157"/>
      <c r="N991" s="157"/>
      <c r="O991" s="157"/>
      <c r="P991" s="157"/>
      <c r="Q991" s="157"/>
      <c r="R991" s="157"/>
      <c r="S991" s="157"/>
    </row>
    <row r="992" spans="1:19">
      <c r="A992" s="157"/>
      <c r="B992" s="157"/>
      <c r="C992" s="157"/>
      <c r="D992" s="157"/>
      <c r="E992" s="157"/>
      <c r="F992" s="157"/>
      <c r="G992" s="157"/>
      <c r="H992" s="157"/>
      <c r="I992" s="157"/>
      <c r="J992" s="157"/>
      <c r="K992" s="157"/>
      <c r="L992" s="157"/>
      <c r="M992" s="157"/>
      <c r="N992" s="157"/>
      <c r="O992" s="157"/>
      <c r="P992" s="157"/>
      <c r="Q992" s="157"/>
      <c r="R992" s="157"/>
      <c r="S992" s="157"/>
    </row>
    <row r="993" spans="1:19">
      <c r="A993" s="157"/>
      <c r="B993" s="157"/>
      <c r="C993" s="157"/>
      <c r="D993" s="157"/>
      <c r="E993" s="157"/>
      <c r="F993" s="157"/>
      <c r="G993" s="157"/>
      <c r="H993" s="157"/>
      <c r="I993" s="157"/>
      <c r="J993" s="157"/>
      <c r="K993" s="157"/>
      <c r="L993" s="157"/>
      <c r="M993" s="157"/>
      <c r="N993" s="157"/>
      <c r="O993" s="157"/>
      <c r="P993" s="157"/>
      <c r="Q993" s="157"/>
      <c r="R993" s="157"/>
      <c r="S993" s="157"/>
    </row>
    <row r="994" spans="1:19">
      <c r="A994" s="157"/>
      <c r="B994" s="157"/>
      <c r="C994" s="157"/>
      <c r="D994" s="157"/>
      <c r="E994" s="157"/>
      <c r="F994" s="157"/>
      <c r="G994" s="157"/>
      <c r="H994" s="157"/>
      <c r="I994" s="157"/>
      <c r="J994" s="157"/>
      <c r="K994" s="157"/>
      <c r="L994" s="157"/>
      <c r="M994" s="157"/>
      <c r="N994" s="157"/>
      <c r="O994" s="157"/>
      <c r="P994" s="157"/>
      <c r="Q994" s="157"/>
      <c r="R994" s="157"/>
      <c r="S994" s="157"/>
    </row>
    <row r="995" spans="1:19">
      <c r="A995" s="157"/>
      <c r="B995" s="157"/>
      <c r="C995" s="157"/>
      <c r="D995" s="157"/>
      <c r="E995" s="157"/>
      <c r="F995" s="157"/>
      <c r="G995" s="157"/>
      <c r="H995" s="157"/>
      <c r="I995" s="157"/>
      <c r="J995" s="157"/>
      <c r="K995" s="157"/>
      <c r="L995" s="157"/>
      <c r="M995" s="157"/>
      <c r="N995" s="157"/>
      <c r="O995" s="157"/>
      <c r="P995" s="157"/>
      <c r="Q995" s="157"/>
      <c r="R995" s="157"/>
      <c r="S995" s="157"/>
    </row>
    <row r="996" spans="1:19">
      <c r="A996" s="157"/>
      <c r="B996" s="157"/>
      <c r="C996" s="157"/>
      <c r="D996" s="157"/>
      <c r="E996" s="157"/>
      <c r="F996" s="157"/>
      <c r="G996" s="157"/>
      <c r="H996" s="157"/>
      <c r="I996" s="157"/>
      <c r="J996" s="157"/>
      <c r="K996" s="157"/>
      <c r="L996" s="157"/>
      <c r="M996" s="157"/>
      <c r="N996" s="157"/>
      <c r="O996" s="157"/>
      <c r="P996" s="157"/>
      <c r="Q996" s="157"/>
      <c r="R996" s="157"/>
      <c r="S996" s="157"/>
    </row>
    <row r="997" spans="1:19">
      <c r="A997" s="157"/>
      <c r="B997" s="157"/>
      <c r="C997" s="157"/>
      <c r="D997" s="157"/>
      <c r="E997" s="157"/>
      <c r="F997" s="157"/>
      <c r="G997" s="157"/>
      <c r="H997" s="157"/>
      <c r="I997" s="157"/>
      <c r="J997" s="157"/>
      <c r="K997" s="157"/>
      <c r="L997" s="157"/>
      <c r="M997" s="157"/>
      <c r="N997" s="157"/>
      <c r="O997" s="157"/>
      <c r="P997" s="157"/>
      <c r="Q997" s="157"/>
      <c r="R997" s="157"/>
      <c r="S997" s="157"/>
    </row>
    <row r="998" spans="1:19">
      <c r="A998" s="157"/>
      <c r="B998" s="157"/>
      <c r="C998" s="157"/>
      <c r="D998" s="157"/>
      <c r="E998" s="157"/>
      <c r="F998" s="157"/>
      <c r="G998" s="157"/>
      <c r="H998" s="157"/>
      <c r="I998" s="157"/>
      <c r="J998" s="157"/>
      <c r="K998" s="157"/>
      <c r="L998" s="157"/>
      <c r="M998" s="157"/>
      <c r="N998" s="157"/>
      <c r="O998" s="157"/>
      <c r="P998" s="157"/>
      <c r="Q998" s="157"/>
      <c r="R998" s="157"/>
      <c r="S998" s="157"/>
    </row>
    <row r="999" spans="1:19">
      <c r="A999" s="157"/>
      <c r="B999" s="157"/>
      <c r="C999" s="157"/>
      <c r="D999" s="157"/>
      <c r="E999" s="157"/>
      <c r="F999" s="157"/>
      <c r="G999" s="157"/>
      <c r="H999" s="157"/>
      <c r="I999" s="157"/>
      <c r="J999" s="157"/>
      <c r="K999" s="157"/>
      <c r="L999" s="157"/>
      <c r="M999" s="157"/>
      <c r="N999" s="157"/>
      <c r="O999" s="157"/>
      <c r="P999" s="157"/>
      <c r="Q999" s="157"/>
      <c r="R999" s="157"/>
      <c r="S999" s="157"/>
    </row>
    <row r="1000" spans="1:19">
      <c r="A1000" s="157"/>
      <c r="B1000" s="157"/>
      <c r="C1000" s="157"/>
      <c r="D1000" s="157"/>
      <c r="E1000" s="157"/>
      <c r="F1000" s="157"/>
      <c r="G1000" s="157"/>
      <c r="H1000" s="157"/>
      <c r="I1000" s="157"/>
      <c r="J1000" s="157"/>
      <c r="K1000" s="157"/>
      <c r="L1000" s="157"/>
      <c r="M1000" s="157"/>
      <c r="N1000" s="157"/>
      <c r="O1000" s="157"/>
      <c r="P1000" s="157"/>
      <c r="Q1000" s="157"/>
      <c r="R1000" s="157"/>
      <c r="S1000" s="157"/>
    </row>
    <row r="1001" spans="1:19">
      <c r="A1001" s="157"/>
      <c r="B1001" s="157"/>
      <c r="C1001" s="157"/>
      <c r="D1001" s="157"/>
      <c r="E1001" s="157"/>
      <c r="F1001" s="157"/>
      <c r="G1001" s="157"/>
      <c r="H1001" s="157"/>
      <c r="I1001" s="157"/>
      <c r="J1001" s="157"/>
      <c r="K1001" s="157"/>
      <c r="L1001" s="157"/>
      <c r="M1001" s="157"/>
      <c r="N1001" s="157"/>
      <c r="O1001" s="157"/>
      <c r="P1001" s="157"/>
      <c r="Q1001" s="157"/>
      <c r="R1001" s="157"/>
      <c r="S1001" s="157"/>
    </row>
  </sheetData>
  <conditionalFormatting sqref="A3:D102">
    <cfRule type="expression" dxfId="49" priority="1">
      <formula>$A3="x"</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BBB1D-4183-4D32-8115-4DCBC5B83235}">
  <sheetPr codeName="Sheet5"/>
  <dimension ref="B1:G106"/>
  <sheetViews>
    <sheetView zoomScale="60" zoomScaleNormal="60" workbookViewId="0">
      <selection activeCell="H17" sqref="H17"/>
    </sheetView>
  </sheetViews>
  <sheetFormatPr defaultColWidth="40.3125" defaultRowHeight="14.4"/>
  <cols>
    <col min="1" max="1" width="2.15625" customWidth="1"/>
    <col min="2" max="2" width="4.05078125" style="196" bestFit="1" customWidth="1"/>
    <col min="4" max="4" width="9.5234375" bestFit="1" customWidth="1"/>
    <col min="5" max="5" width="9.26171875" bestFit="1" customWidth="1"/>
    <col min="6" max="6" width="24.20703125" bestFit="1" customWidth="1"/>
    <col min="7" max="7" width="19.3125" customWidth="1"/>
  </cols>
  <sheetData>
    <row r="1" spans="2:7" ht="14.7" thickBot="1"/>
    <row r="2" spans="2:7" ht="14.7" customHeight="1" thickTop="1" thickBot="1">
      <c r="B2" s="218" t="str">
        <f>CONCATENATE("NGÂN HÀNG MỤC TIÊU ĐD TRƯỞNG ", '[1]Chuc danh CV'!$C$6,": ",COUNTA(B5:B105)-1)</f>
        <v>NGÂN HÀNG MỤC TIÊU ĐD TRƯỞNG KHOA KHÁM BỆNH: 81</v>
      </c>
      <c r="C2" s="219"/>
      <c r="D2" s="219"/>
      <c r="E2" s="219"/>
      <c r="F2" s="219"/>
      <c r="G2" s="220"/>
    </row>
    <row r="3" spans="2:7" ht="14.7" thickTop="1">
      <c r="B3" s="203" t="s">
        <v>53</v>
      </c>
      <c r="C3" s="56" t="s">
        <v>54</v>
      </c>
      <c r="D3" s="56" t="s">
        <v>55</v>
      </c>
      <c r="E3" s="56" t="s">
        <v>56</v>
      </c>
      <c r="F3" s="56" t="s">
        <v>57</v>
      </c>
      <c r="G3" s="120" t="s">
        <v>133</v>
      </c>
    </row>
    <row r="4" spans="2:7">
      <c r="B4" s="121"/>
      <c r="C4" s="89" t="s">
        <v>58</v>
      </c>
      <c r="D4" s="89"/>
      <c r="E4" s="89"/>
      <c r="F4" s="90"/>
      <c r="G4" s="122"/>
    </row>
    <row r="5" spans="2:7" ht="24.6">
      <c r="B5" s="123">
        <v>1</v>
      </c>
      <c r="C5" s="91" t="s">
        <v>158</v>
      </c>
      <c r="D5" s="99">
        <v>0</v>
      </c>
      <c r="E5" s="100" t="s">
        <v>70</v>
      </c>
      <c r="F5" s="97" t="s">
        <v>69</v>
      </c>
      <c r="G5" s="124" t="s">
        <v>134</v>
      </c>
    </row>
    <row r="6" spans="2:7" ht="24.6">
      <c r="B6" s="123">
        <v>2</v>
      </c>
      <c r="C6" s="91" t="s">
        <v>159</v>
      </c>
      <c r="D6" s="99">
        <v>0</v>
      </c>
      <c r="E6" s="100" t="s">
        <v>70</v>
      </c>
      <c r="F6" s="97" t="s">
        <v>69</v>
      </c>
      <c r="G6" s="124"/>
    </row>
    <row r="7" spans="2:7" ht="24.6">
      <c r="B7" s="123">
        <v>3</v>
      </c>
      <c r="C7" s="91" t="s">
        <v>160</v>
      </c>
      <c r="D7" s="94">
        <v>1</v>
      </c>
      <c r="E7" s="95" t="s">
        <v>59</v>
      </c>
      <c r="F7" s="5" t="s">
        <v>60</v>
      </c>
      <c r="G7" s="124"/>
    </row>
    <row r="8" spans="2:7" ht="24.6">
      <c r="B8" s="123">
        <v>4</v>
      </c>
      <c r="C8" s="91" t="s">
        <v>161</v>
      </c>
      <c r="D8" s="92" t="s">
        <v>61</v>
      </c>
      <c r="E8" s="93" t="s">
        <v>82</v>
      </c>
      <c r="F8" s="5" t="s">
        <v>74</v>
      </c>
      <c r="G8" s="124"/>
    </row>
    <row r="9" spans="2:7" ht="24.6">
      <c r="B9" s="123">
        <v>5</v>
      </c>
      <c r="C9" s="91" t="s">
        <v>162</v>
      </c>
      <c r="D9" s="92" t="s">
        <v>61</v>
      </c>
      <c r="E9" s="93" t="s">
        <v>163</v>
      </c>
      <c r="F9" s="5" t="s">
        <v>63</v>
      </c>
      <c r="G9" s="124"/>
    </row>
    <row r="10" spans="2:7" ht="36.9">
      <c r="B10" s="123">
        <v>6</v>
      </c>
      <c r="C10" s="91" t="s">
        <v>164</v>
      </c>
      <c r="D10" s="92" t="s">
        <v>61</v>
      </c>
      <c r="E10" s="93" t="s">
        <v>75</v>
      </c>
      <c r="F10" s="5" t="s">
        <v>63</v>
      </c>
      <c r="G10" s="124"/>
    </row>
    <row r="11" spans="2:7" ht="24.6">
      <c r="B11" s="123">
        <v>7</v>
      </c>
      <c r="C11" s="91" t="s">
        <v>165</v>
      </c>
      <c r="D11" s="92" t="s">
        <v>61</v>
      </c>
      <c r="E11" s="93" t="s">
        <v>82</v>
      </c>
      <c r="F11" s="5" t="s">
        <v>74</v>
      </c>
      <c r="G11" s="124"/>
    </row>
    <row r="12" spans="2:7" ht="24.6">
      <c r="B12" s="123">
        <v>8</v>
      </c>
      <c r="C12" s="91" t="s">
        <v>166</v>
      </c>
      <c r="D12" s="99">
        <v>0</v>
      </c>
      <c r="E12" s="100" t="s">
        <v>70</v>
      </c>
      <c r="F12" s="97" t="s">
        <v>69</v>
      </c>
      <c r="G12" s="124"/>
    </row>
    <row r="13" spans="2:7" ht="24.6">
      <c r="B13" s="123">
        <v>9</v>
      </c>
      <c r="C13" s="204" t="s">
        <v>91</v>
      </c>
      <c r="D13" s="92" t="s">
        <v>61</v>
      </c>
      <c r="E13" s="93" t="s">
        <v>92</v>
      </c>
      <c r="F13" s="5" t="s">
        <v>93</v>
      </c>
      <c r="G13" s="124"/>
    </row>
    <row r="14" spans="2:7" ht="24.6">
      <c r="B14" s="123">
        <v>10</v>
      </c>
      <c r="C14" s="204" t="s">
        <v>167</v>
      </c>
      <c r="D14" s="94">
        <v>1</v>
      </c>
      <c r="E14" s="95" t="s">
        <v>59</v>
      </c>
      <c r="F14" s="5" t="s">
        <v>60</v>
      </c>
      <c r="G14" s="124"/>
    </row>
    <row r="15" spans="2:7" ht="36.9">
      <c r="B15" s="123">
        <v>11</v>
      </c>
      <c r="C15" s="205" t="s">
        <v>168</v>
      </c>
      <c r="D15" s="94">
        <v>1</v>
      </c>
      <c r="E15" s="95" t="s">
        <v>59</v>
      </c>
      <c r="F15" s="5" t="s">
        <v>60</v>
      </c>
      <c r="G15" s="124"/>
    </row>
    <row r="16" spans="2:7" ht="24.6">
      <c r="B16" s="123">
        <v>12</v>
      </c>
      <c r="C16" s="205" t="s">
        <v>169</v>
      </c>
      <c r="D16" s="94">
        <v>1</v>
      </c>
      <c r="E16" s="95" t="s">
        <v>59</v>
      </c>
      <c r="F16" s="5" t="s">
        <v>60</v>
      </c>
      <c r="G16" s="124"/>
    </row>
    <row r="17" spans="2:7" ht="24.6">
      <c r="B17" s="123">
        <v>13</v>
      </c>
      <c r="C17" s="205" t="s">
        <v>170</v>
      </c>
      <c r="D17" s="94">
        <v>1</v>
      </c>
      <c r="E17" s="95" t="s">
        <v>59</v>
      </c>
      <c r="F17" s="5" t="s">
        <v>60</v>
      </c>
      <c r="G17" s="124"/>
    </row>
    <row r="18" spans="2:7" ht="24.6">
      <c r="B18" s="123">
        <v>14</v>
      </c>
      <c r="C18" s="204" t="s">
        <v>171</v>
      </c>
      <c r="D18" s="94">
        <v>1</v>
      </c>
      <c r="E18" s="95" t="s">
        <v>59</v>
      </c>
      <c r="F18" s="5" t="s">
        <v>60</v>
      </c>
      <c r="G18" s="124"/>
    </row>
    <row r="19" spans="2:7" ht="24.6">
      <c r="B19" s="123">
        <v>15</v>
      </c>
      <c r="C19" s="91" t="s">
        <v>172</v>
      </c>
      <c r="D19" s="92" t="s">
        <v>61</v>
      </c>
      <c r="E19" s="93" t="s">
        <v>62</v>
      </c>
      <c r="F19" s="5" t="s">
        <v>63</v>
      </c>
      <c r="G19" s="124"/>
    </row>
    <row r="20" spans="2:7" ht="24.6">
      <c r="B20" s="123">
        <v>16</v>
      </c>
      <c r="C20" s="91" t="s">
        <v>81</v>
      </c>
      <c r="D20" s="92" t="s">
        <v>61</v>
      </c>
      <c r="E20" s="93" t="s">
        <v>82</v>
      </c>
      <c r="F20" s="5" t="s">
        <v>74</v>
      </c>
      <c r="G20" s="124"/>
    </row>
    <row r="21" spans="2:7" ht="24.6">
      <c r="B21" s="123">
        <v>17</v>
      </c>
      <c r="C21" s="91" t="s">
        <v>173</v>
      </c>
      <c r="D21" s="92" t="s">
        <v>61</v>
      </c>
      <c r="E21" s="93" t="s">
        <v>94</v>
      </c>
      <c r="F21" s="5" t="s">
        <v>63</v>
      </c>
      <c r="G21" s="124"/>
    </row>
    <row r="22" spans="2:7" ht="24.6">
      <c r="B22" s="123">
        <v>18</v>
      </c>
      <c r="C22" s="91" t="s">
        <v>174</v>
      </c>
      <c r="D22" s="92" t="s">
        <v>61</v>
      </c>
      <c r="E22" s="93" t="s">
        <v>92</v>
      </c>
      <c r="F22" s="5" t="s">
        <v>93</v>
      </c>
      <c r="G22" s="124"/>
    </row>
    <row r="23" spans="2:7" ht="36.9">
      <c r="B23" s="123">
        <v>19</v>
      </c>
      <c r="C23" s="91" t="s">
        <v>175</v>
      </c>
      <c r="D23" s="206" t="s">
        <v>61</v>
      </c>
      <c r="E23" s="207" t="s">
        <v>88</v>
      </c>
      <c r="F23" s="102" t="s">
        <v>83</v>
      </c>
      <c r="G23" s="124"/>
    </row>
    <row r="24" spans="2:7" ht="24.6">
      <c r="B24" s="123">
        <v>20</v>
      </c>
      <c r="C24" s="208" t="s">
        <v>176</v>
      </c>
      <c r="D24" s="101">
        <v>0</v>
      </c>
      <c r="E24" s="100" t="s">
        <v>70</v>
      </c>
      <c r="F24" s="97" t="s">
        <v>69</v>
      </c>
      <c r="G24" s="124"/>
    </row>
    <row r="25" spans="2:7" ht="36.9">
      <c r="B25" s="123">
        <v>21</v>
      </c>
      <c r="C25" s="204" t="s">
        <v>177</v>
      </c>
      <c r="D25" s="206" t="s">
        <v>61</v>
      </c>
      <c r="E25" s="207" t="s">
        <v>75</v>
      </c>
      <c r="F25" s="102" t="s">
        <v>83</v>
      </c>
      <c r="G25" s="124"/>
    </row>
    <row r="26" spans="2:7" ht="24.6">
      <c r="B26" s="123">
        <v>22</v>
      </c>
      <c r="C26" s="209" t="s">
        <v>178</v>
      </c>
      <c r="D26" s="94">
        <v>1</v>
      </c>
      <c r="E26" s="95" t="s">
        <v>59</v>
      </c>
      <c r="F26" s="5" t="s">
        <v>60</v>
      </c>
      <c r="G26" s="124"/>
    </row>
    <row r="27" spans="2:7" ht="36.9">
      <c r="B27" s="123">
        <v>23</v>
      </c>
      <c r="C27" s="91" t="s">
        <v>179</v>
      </c>
      <c r="D27" s="94">
        <v>1</v>
      </c>
      <c r="E27" s="95" t="s">
        <v>59</v>
      </c>
      <c r="F27" s="5" t="s">
        <v>60</v>
      </c>
      <c r="G27" s="124"/>
    </row>
    <row r="28" spans="2:7" ht="24.6">
      <c r="B28" s="123">
        <v>24</v>
      </c>
      <c r="C28" s="91" t="s">
        <v>180</v>
      </c>
      <c r="D28" s="94">
        <v>1</v>
      </c>
      <c r="E28" s="95" t="s">
        <v>59</v>
      </c>
      <c r="F28" s="5" t="s">
        <v>60</v>
      </c>
      <c r="G28" s="124"/>
    </row>
    <row r="29" spans="2:7" ht="24.6">
      <c r="B29" s="123">
        <v>25</v>
      </c>
      <c r="C29" s="91" t="s">
        <v>181</v>
      </c>
      <c r="D29" s="99">
        <v>0</v>
      </c>
      <c r="E29" s="100" t="s">
        <v>70</v>
      </c>
      <c r="F29" s="97" t="s">
        <v>69</v>
      </c>
      <c r="G29" s="124"/>
    </row>
    <row r="30" spans="2:7" ht="24.6">
      <c r="B30" s="123">
        <v>26</v>
      </c>
      <c r="C30" s="208" t="s">
        <v>176</v>
      </c>
      <c r="D30" s="101">
        <v>0</v>
      </c>
      <c r="E30" s="100" t="s">
        <v>70</v>
      </c>
      <c r="F30" s="97" t="s">
        <v>69</v>
      </c>
      <c r="G30" s="124"/>
    </row>
    <row r="31" spans="2:7" ht="24.6">
      <c r="B31" s="123">
        <v>27</v>
      </c>
      <c r="C31" s="208" t="s">
        <v>182</v>
      </c>
      <c r="D31" s="94">
        <v>1</v>
      </c>
      <c r="E31" s="95" t="s">
        <v>59</v>
      </c>
      <c r="F31" s="5" t="s">
        <v>60</v>
      </c>
      <c r="G31" s="124"/>
    </row>
    <row r="32" spans="2:7" ht="24.6">
      <c r="B32" s="123">
        <v>28</v>
      </c>
      <c r="C32" s="208" t="s">
        <v>183</v>
      </c>
      <c r="D32" s="94">
        <v>1</v>
      </c>
      <c r="E32" s="95" t="s">
        <v>59</v>
      </c>
      <c r="F32" s="5" t="s">
        <v>60</v>
      </c>
      <c r="G32" s="124"/>
    </row>
    <row r="33" spans="2:7" ht="24.6">
      <c r="B33" s="123">
        <v>29</v>
      </c>
      <c r="C33" s="208" t="s">
        <v>184</v>
      </c>
      <c r="D33" s="101">
        <v>0</v>
      </c>
      <c r="E33" s="100" t="s">
        <v>70</v>
      </c>
      <c r="F33" s="97" t="s">
        <v>69</v>
      </c>
      <c r="G33" s="124"/>
    </row>
    <row r="34" spans="2:7" ht="24.6">
      <c r="B34" s="123">
        <v>30</v>
      </c>
      <c r="C34" s="208" t="s">
        <v>185</v>
      </c>
      <c r="D34" s="94">
        <v>1</v>
      </c>
      <c r="E34" s="95" t="s">
        <v>59</v>
      </c>
      <c r="F34" s="5" t="s">
        <v>60</v>
      </c>
      <c r="G34" s="124"/>
    </row>
    <row r="35" spans="2:7" ht="24.6">
      <c r="B35" s="123">
        <v>31</v>
      </c>
      <c r="C35" s="208" t="s">
        <v>73</v>
      </c>
      <c r="D35" s="94">
        <v>1</v>
      </c>
      <c r="E35" s="95" t="s">
        <v>59</v>
      </c>
      <c r="F35" s="5" t="s">
        <v>60</v>
      </c>
      <c r="G35" s="124"/>
    </row>
    <row r="36" spans="2:7" ht="24.6">
      <c r="B36" s="123">
        <v>32</v>
      </c>
      <c r="C36" s="208" t="s">
        <v>186</v>
      </c>
      <c r="D36" s="206" t="s">
        <v>61</v>
      </c>
      <c r="E36" s="207" t="s">
        <v>95</v>
      </c>
      <c r="F36" s="102" t="s">
        <v>83</v>
      </c>
      <c r="G36" s="124"/>
    </row>
    <row r="37" spans="2:7" ht="24.6">
      <c r="B37" s="123">
        <v>33</v>
      </c>
      <c r="C37" s="208" t="s">
        <v>187</v>
      </c>
      <c r="D37" s="206" t="s">
        <v>61</v>
      </c>
      <c r="E37" s="207" t="s">
        <v>94</v>
      </c>
      <c r="F37" s="102" t="s">
        <v>83</v>
      </c>
      <c r="G37" s="124"/>
    </row>
    <row r="38" spans="2:7" ht="24.6">
      <c r="B38" s="123">
        <v>34</v>
      </c>
      <c r="C38" s="208" t="s">
        <v>188</v>
      </c>
      <c r="D38" s="94">
        <v>1</v>
      </c>
      <c r="E38" s="95" t="s">
        <v>59</v>
      </c>
      <c r="F38" s="5" t="s">
        <v>60</v>
      </c>
      <c r="G38" s="124"/>
    </row>
    <row r="39" spans="2:7" ht="24.6">
      <c r="B39" s="123">
        <v>35</v>
      </c>
      <c r="C39" s="208" t="s">
        <v>189</v>
      </c>
      <c r="D39" s="94">
        <v>1</v>
      </c>
      <c r="E39" s="95" t="s">
        <v>59</v>
      </c>
      <c r="F39" s="5" t="s">
        <v>60</v>
      </c>
      <c r="G39" s="124"/>
    </row>
    <row r="40" spans="2:7" ht="24.6">
      <c r="B40" s="123">
        <v>36</v>
      </c>
      <c r="C40" s="208" t="s">
        <v>68</v>
      </c>
      <c r="D40" s="94">
        <v>1</v>
      </c>
      <c r="E40" s="95" t="s">
        <v>59</v>
      </c>
      <c r="F40" s="5" t="s">
        <v>60</v>
      </c>
      <c r="G40" s="124"/>
    </row>
    <row r="41" spans="2:7" ht="24.6">
      <c r="B41" s="123">
        <v>37</v>
      </c>
      <c r="C41" s="208" t="s">
        <v>190</v>
      </c>
      <c r="D41" s="94" t="s">
        <v>61</v>
      </c>
      <c r="E41" s="95" t="s">
        <v>70</v>
      </c>
      <c r="F41" s="5" t="s">
        <v>72</v>
      </c>
      <c r="G41" s="124"/>
    </row>
    <row r="42" spans="2:7" ht="24.6">
      <c r="B42" s="123">
        <v>38</v>
      </c>
      <c r="C42" s="208" t="s">
        <v>191</v>
      </c>
      <c r="D42" s="94" t="s">
        <v>61</v>
      </c>
      <c r="E42" s="95" t="s">
        <v>70</v>
      </c>
      <c r="F42" s="5" t="s">
        <v>72</v>
      </c>
      <c r="G42" s="124"/>
    </row>
    <row r="43" spans="2:7" ht="24.6">
      <c r="B43" s="123">
        <v>39</v>
      </c>
      <c r="C43" s="208" t="s">
        <v>66</v>
      </c>
      <c r="D43" s="94">
        <v>1</v>
      </c>
      <c r="E43" s="95" t="s">
        <v>59</v>
      </c>
      <c r="F43" s="5" t="s">
        <v>65</v>
      </c>
      <c r="G43" s="124"/>
    </row>
    <row r="44" spans="2:7" ht="24.6">
      <c r="B44" s="123">
        <v>40</v>
      </c>
      <c r="C44" s="208" t="s">
        <v>192</v>
      </c>
      <c r="D44" s="94" t="s">
        <v>61</v>
      </c>
      <c r="E44" s="95" t="s">
        <v>70</v>
      </c>
      <c r="F44" s="5" t="s">
        <v>72</v>
      </c>
      <c r="G44" s="124"/>
    </row>
    <row r="45" spans="2:7" ht="36.9">
      <c r="B45" s="123">
        <v>41</v>
      </c>
      <c r="C45" s="208" t="s">
        <v>77</v>
      </c>
      <c r="D45" s="94" t="s">
        <v>78</v>
      </c>
      <c r="E45" s="95" t="s">
        <v>79</v>
      </c>
      <c r="F45" s="5" t="s">
        <v>80</v>
      </c>
      <c r="G45" s="124"/>
    </row>
    <row r="46" spans="2:7" ht="24.6">
      <c r="B46" s="123">
        <v>42</v>
      </c>
      <c r="C46" s="208" t="s">
        <v>193</v>
      </c>
      <c r="D46" s="94">
        <v>1</v>
      </c>
      <c r="E46" s="95" t="s">
        <v>59</v>
      </c>
      <c r="F46" s="5" t="s">
        <v>65</v>
      </c>
      <c r="G46" s="124"/>
    </row>
    <row r="47" spans="2:7" ht="36.9">
      <c r="B47" s="123">
        <v>43</v>
      </c>
      <c r="C47" s="208" t="s">
        <v>194</v>
      </c>
      <c r="D47" s="94" t="s">
        <v>61</v>
      </c>
      <c r="E47" s="95" t="s">
        <v>70</v>
      </c>
      <c r="F47" s="5" t="s">
        <v>72</v>
      </c>
      <c r="G47" s="124"/>
    </row>
    <row r="48" spans="2:7" ht="24.6">
      <c r="B48" s="123">
        <v>44</v>
      </c>
      <c r="C48" s="208" t="s">
        <v>195</v>
      </c>
      <c r="D48" s="94">
        <v>1</v>
      </c>
      <c r="E48" s="95" t="s">
        <v>59</v>
      </c>
      <c r="F48" s="5" t="s">
        <v>65</v>
      </c>
      <c r="G48" s="124"/>
    </row>
    <row r="49" spans="2:7" ht="49.2">
      <c r="B49" s="123">
        <v>45</v>
      </c>
      <c r="C49" s="208" t="s">
        <v>67</v>
      </c>
      <c r="D49" s="94">
        <v>1</v>
      </c>
      <c r="E49" s="95" t="s">
        <v>59</v>
      </c>
      <c r="F49" s="5" t="s">
        <v>65</v>
      </c>
      <c r="G49" s="124"/>
    </row>
    <row r="50" spans="2:7" ht="36.9">
      <c r="B50" s="123">
        <v>46</v>
      </c>
      <c r="C50" s="208" t="s">
        <v>196</v>
      </c>
      <c r="D50" s="94">
        <v>1</v>
      </c>
      <c r="E50" s="95" t="s">
        <v>59</v>
      </c>
      <c r="F50" s="5" t="s">
        <v>65</v>
      </c>
      <c r="G50" s="124"/>
    </row>
    <row r="51" spans="2:7" ht="36.9">
      <c r="B51" s="123">
        <v>47</v>
      </c>
      <c r="C51" s="208" t="s">
        <v>64</v>
      </c>
      <c r="D51" s="94">
        <v>1</v>
      </c>
      <c r="E51" s="95" t="s">
        <v>59</v>
      </c>
      <c r="F51" s="5" t="s">
        <v>65</v>
      </c>
      <c r="G51" s="124"/>
    </row>
    <row r="52" spans="2:7" ht="24.6">
      <c r="B52" s="123">
        <v>48</v>
      </c>
      <c r="C52" s="208" t="s">
        <v>86</v>
      </c>
      <c r="D52" s="94" t="s">
        <v>61</v>
      </c>
      <c r="E52" s="95" t="s">
        <v>76</v>
      </c>
      <c r="F52" s="5" t="s">
        <v>87</v>
      </c>
      <c r="G52" s="124"/>
    </row>
    <row r="53" spans="2:7" ht="24.6">
      <c r="B53" s="123">
        <v>49</v>
      </c>
      <c r="C53" s="208" t="s">
        <v>84</v>
      </c>
      <c r="D53" s="94" t="s">
        <v>61</v>
      </c>
      <c r="E53" s="95" t="s">
        <v>76</v>
      </c>
      <c r="F53" s="5" t="s">
        <v>85</v>
      </c>
      <c r="G53" s="124"/>
    </row>
    <row r="54" spans="2:7" ht="24.6">
      <c r="B54" s="123">
        <v>50</v>
      </c>
      <c r="C54" s="208" t="s">
        <v>89</v>
      </c>
      <c r="D54" s="94" t="s">
        <v>61</v>
      </c>
      <c r="E54" s="95" t="s">
        <v>79</v>
      </c>
      <c r="F54" s="5" t="s">
        <v>90</v>
      </c>
      <c r="G54" s="124"/>
    </row>
    <row r="55" spans="2:7">
      <c r="B55" s="121"/>
      <c r="C55" s="89" t="s">
        <v>96</v>
      </c>
      <c r="D55" s="89"/>
      <c r="E55" s="89"/>
      <c r="F55" s="90"/>
      <c r="G55" s="124"/>
    </row>
    <row r="56" spans="2:7" ht="24.6">
      <c r="B56" s="123">
        <v>1</v>
      </c>
      <c r="C56" s="209" t="s">
        <v>106</v>
      </c>
      <c r="D56" s="210">
        <v>1</v>
      </c>
      <c r="E56" s="105" t="s">
        <v>59</v>
      </c>
      <c r="F56" s="106" t="s">
        <v>100</v>
      </c>
      <c r="G56" s="124"/>
    </row>
    <row r="57" spans="2:7" ht="24.6">
      <c r="B57" s="123">
        <v>2</v>
      </c>
      <c r="C57" s="209" t="s">
        <v>108</v>
      </c>
      <c r="D57" s="105">
        <v>1</v>
      </c>
      <c r="E57" s="105" t="s">
        <v>59</v>
      </c>
      <c r="F57" s="106" t="s">
        <v>100</v>
      </c>
      <c r="G57" s="124"/>
    </row>
    <row r="58" spans="2:7" ht="24.6">
      <c r="B58" s="123">
        <v>3</v>
      </c>
      <c r="C58" s="209" t="s">
        <v>115</v>
      </c>
      <c r="D58" s="104">
        <v>1</v>
      </c>
      <c r="E58" s="105" t="s">
        <v>59</v>
      </c>
      <c r="F58" s="106" t="s">
        <v>100</v>
      </c>
      <c r="G58" s="124"/>
    </row>
    <row r="59" spans="2:7" ht="24.6">
      <c r="B59" s="123">
        <v>4</v>
      </c>
      <c r="C59" s="209" t="s">
        <v>124</v>
      </c>
      <c r="D59" s="105" t="s">
        <v>61</v>
      </c>
      <c r="E59" s="105" t="s">
        <v>76</v>
      </c>
      <c r="F59" s="106" t="s">
        <v>125</v>
      </c>
      <c r="G59" s="124"/>
    </row>
    <row r="60" spans="2:7" ht="24.6">
      <c r="B60" s="123">
        <v>5</v>
      </c>
      <c r="C60" s="209" t="s">
        <v>132</v>
      </c>
      <c r="D60" s="105" t="s">
        <v>61</v>
      </c>
      <c r="E60" s="105" t="s">
        <v>76</v>
      </c>
      <c r="F60" s="106" t="s">
        <v>127</v>
      </c>
      <c r="G60" s="124"/>
    </row>
    <row r="61" spans="2:7" ht="24.6">
      <c r="B61" s="123">
        <v>6</v>
      </c>
      <c r="C61" s="209" t="s">
        <v>126</v>
      </c>
      <c r="D61" s="105" t="s">
        <v>61</v>
      </c>
      <c r="E61" s="105" t="s">
        <v>76</v>
      </c>
      <c r="F61" s="106" t="s">
        <v>127</v>
      </c>
      <c r="G61" s="124"/>
    </row>
    <row r="62" spans="2:7" ht="24.6">
      <c r="B62" s="123">
        <v>7</v>
      </c>
      <c r="C62" s="209" t="s">
        <v>128</v>
      </c>
      <c r="D62" s="110" t="s">
        <v>61</v>
      </c>
      <c r="E62" s="105" t="s">
        <v>76</v>
      </c>
      <c r="F62" s="106" t="s">
        <v>127</v>
      </c>
      <c r="G62" s="124"/>
    </row>
    <row r="63" spans="2:7" ht="24.6">
      <c r="B63" s="123">
        <v>8</v>
      </c>
      <c r="C63" s="209" t="s">
        <v>122</v>
      </c>
      <c r="D63" s="109" t="s">
        <v>61</v>
      </c>
      <c r="E63" s="105" t="s">
        <v>76</v>
      </c>
      <c r="F63" s="106" t="s">
        <v>123</v>
      </c>
      <c r="G63" s="124"/>
    </row>
    <row r="64" spans="2:7" ht="24.6">
      <c r="B64" s="123">
        <v>9</v>
      </c>
      <c r="C64" s="209" t="s">
        <v>130</v>
      </c>
      <c r="D64" s="109" t="s">
        <v>61</v>
      </c>
      <c r="E64" s="105" t="s">
        <v>76</v>
      </c>
      <c r="F64" s="106" t="s">
        <v>127</v>
      </c>
      <c r="G64" s="124"/>
    </row>
    <row r="65" spans="2:7" ht="24.6">
      <c r="B65" s="123">
        <v>10</v>
      </c>
      <c r="C65" s="209" t="s">
        <v>101</v>
      </c>
      <c r="D65" s="104">
        <v>1</v>
      </c>
      <c r="E65" s="105" t="s">
        <v>59</v>
      </c>
      <c r="F65" s="106" t="s">
        <v>100</v>
      </c>
      <c r="G65" s="124"/>
    </row>
    <row r="66" spans="2:7" ht="24.6">
      <c r="B66" s="123">
        <v>11</v>
      </c>
      <c r="C66" s="209" t="s">
        <v>102</v>
      </c>
      <c r="D66" s="103">
        <v>1</v>
      </c>
      <c r="E66" s="211" t="s">
        <v>59</v>
      </c>
      <c r="F66" s="212" t="s">
        <v>100</v>
      </c>
      <c r="G66" s="124"/>
    </row>
    <row r="67" spans="2:7" ht="24.6">
      <c r="B67" s="123">
        <v>12</v>
      </c>
      <c r="C67" s="209" t="s">
        <v>129</v>
      </c>
      <c r="D67" s="109" t="s">
        <v>61</v>
      </c>
      <c r="E67" s="105" t="s">
        <v>76</v>
      </c>
      <c r="F67" s="106" t="s">
        <v>127</v>
      </c>
      <c r="G67" s="124"/>
    </row>
    <row r="68" spans="2:7" ht="24.6">
      <c r="B68" s="123">
        <v>13</v>
      </c>
      <c r="C68" s="209" t="s">
        <v>99</v>
      </c>
      <c r="D68" s="103">
        <v>1</v>
      </c>
      <c r="E68" s="211" t="s">
        <v>59</v>
      </c>
      <c r="F68" s="212" t="s">
        <v>100</v>
      </c>
      <c r="G68" s="124"/>
    </row>
    <row r="69" spans="2:7" ht="24.6">
      <c r="B69" s="123">
        <v>14</v>
      </c>
      <c r="C69" s="209" t="s">
        <v>103</v>
      </c>
      <c r="D69" s="103">
        <v>1</v>
      </c>
      <c r="E69" s="211" t="s">
        <v>59</v>
      </c>
      <c r="F69" s="212" t="s">
        <v>100</v>
      </c>
      <c r="G69" s="124"/>
    </row>
    <row r="70" spans="2:7" ht="24.6">
      <c r="B70" s="123">
        <v>15</v>
      </c>
      <c r="C70" s="209" t="s">
        <v>131</v>
      </c>
      <c r="D70" s="109" t="s">
        <v>61</v>
      </c>
      <c r="E70" s="105" t="s">
        <v>76</v>
      </c>
      <c r="F70" s="106" t="s">
        <v>127</v>
      </c>
      <c r="G70" s="124"/>
    </row>
    <row r="71" spans="2:7" ht="24.6">
      <c r="B71" s="123">
        <v>16</v>
      </c>
      <c r="C71" s="208" t="s">
        <v>104</v>
      </c>
      <c r="D71" s="107">
        <v>1</v>
      </c>
      <c r="E71" s="108" t="s">
        <v>59</v>
      </c>
      <c r="F71" s="5" t="s">
        <v>60</v>
      </c>
      <c r="G71" s="124"/>
    </row>
    <row r="72" spans="2:7" ht="24.6">
      <c r="B72" s="123">
        <v>17</v>
      </c>
      <c r="C72" s="208" t="s">
        <v>119</v>
      </c>
      <c r="D72" s="107">
        <v>1</v>
      </c>
      <c r="E72" s="108" t="s">
        <v>59</v>
      </c>
      <c r="F72" s="5" t="s">
        <v>60</v>
      </c>
      <c r="G72" s="124"/>
    </row>
    <row r="73" spans="2:7" ht="24.6">
      <c r="B73" s="123">
        <v>18</v>
      </c>
      <c r="C73" s="208" t="s">
        <v>107</v>
      </c>
      <c r="D73" s="107">
        <v>1</v>
      </c>
      <c r="E73" s="108" t="s">
        <v>59</v>
      </c>
      <c r="F73" s="5" t="s">
        <v>60</v>
      </c>
      <c r="G73" s="124"/>
    </row>
    <row r="74" spans="2:7" ht="36.9">
      <c r="B74" s="123">
        <v>19</v>
      </c>
      <c r="C74" s="208" t="s">
        <v>118</v>
      </c>
      <c r="D74" s="107">
        <v>1</v>
      </c>
      <c r="E74" s="108" t="s">
        <v>59</v>
      </c>
      <c r="F74" s="5" t="s">
        <v>60</v>
      </c>
      <c r="G74" s="124"/>
    </row>
    <row r="75" spans="2:7" ht="24.6">
      <c r="B75" s="123">
        <v>20</v>
      </c>
      <c r="C75" s="208" t="s">
        <v>113</v>
      </c>
      <c r="D75" s="107">
        <v>1</v>
      </c>
      <c r="E75" s="108" t="s">
        <v>59</v>
      </c>
      <c r="F75" s="5" t="s">
        <v>60</v>
      </c>
      <c r="G75" s="124"/>
    </row>
    <row r="76" spans="2:7" ht="24.6">
      <c r="B76" s="123">
        <v>21</v>
      </c>
      <c r="C76" s="208" t="s">
        <v>112</v>
      </c>
      <c r="D76" s="107">
        <v>1</v>
      </c>
      <c r="E76" s="108" t="s">
        <v>59</v>
      </c>
      <c r="F76" s="5" t="s">
        <v>60</v>
      </c>
      <c r="G76" s="124"/>
    </row>
    <row r="77" spans="2:7" ht="36.9">
      <c r="B77" s="123">
        <v>22</v>
      </c>
      <c r="C77" s="208" t="s">
        <v>116</v>
      </c>
      <c r="D77" s="107">
        <v>1</v>
      </c>
      <c r="E77" s="108" t="s">
        <v>59</v>
      </c>
      <c r="F77" s="5" t="s">
        <v>60</v>
      </c>
      <c r="G77" s="124"/>
    </row>
    <row r="78" spans="2:7" ht="24.6">
      <c r="B78" s="123">
        <v>23</v>
      </c>
      <c r="C78" s="208" t="s">
        <v>114</v>
      </c>
      <c r="D78" s="107">
        <v>1</v>
      </c>
      <c r="E78" s="108" t="s">
        <v>59</v>
      </c>
      <c r="F78" s="5" t="s">
        <v>60</v>
      </c>
      <c r="G78" s="124"/>
    </row>
    <row r="79" spans="2:7" ht="36.9">
      <c r="B79" s="123">
        <v>24</v>
      </c>
      <c r="C79" s="208" t="s">
        <v>109</v>
      </c>
      <c r="D79" s="107">
        <v>1</v>
      </c>
      <c r="E79" s="108" t="s">
        <v>59</v>
      </c>
      <c r="F79" s="5" t="s">
        <v>60</v>
      </c>
      <c r="G79" s="124"/>
    </row>
    <row r="80" spans="2:7" ht="24.6">
      <c r="B80" s="123">
        <v>25</v>
      </c>
      <c r="C80" s="208" t="s">
        <v>111</v>
      </c>
      <c r="D80" s="107">
        <v>1</v>
      </c>
      <c r="E80" s="108" t="s">
        <v>59</v>
      </c>
      <c r="F80" s="5" t="s">
        <v>60</v>
      </c>
      <c r="G80" s="124"/>
    </row>
    <row r="81" spans="2:7" ht="36.9">
      <c r="B81" s="123">
        <v>26</v>
      </c>
      <c r="C81" s="208" t="s">
        <v>105</v>
      </c>
      <c r="D81" s="107">
        <v>1</v>
      </c>
      <c r="E81" s="108" t="s">
        <v>59</v>
      </c>
      <c r="F81" s="5" t="s">
        <v>60</v>
      </c>
      <c r="G81" s="124"/>
    </row>
    <row r="82" spans="2:7" ht="24.6">
      <c r="B82" s="123">
        <v>27</v>
      </c>
      <c r="C82" s="208" t="s">
        <v>121</v>
      </c>
      <c r="D82" s="96">
        <v>0</v>
      </c>
      <c r="E82" s="98" t="s">
        <v>70</v>
      </c>
      <c r="F82" s="97" t="s">
        <v>71</v>
      </c>
      <c r="G82" s="124"/>
    </row>
    <row r="83" spans="2:7" ht="24.6">
      <c r="B83" s="123">
        <v>28</v>
      </c>
      <c r="C83" s="208" t="s">
        <v>97</v>
      </c>
      <c r="D83" s="92" t="s">
        <v>61</v>
      </c>
      <c r="E83" s="95" t="s">
        <v>82</v>
      </c>
      <c r="F83" s="5" t="s">
        <v>98</v>
      </c>
      <c r="G83" s="124"/>
    </row>
    <row r="84" spans="2:7" ht="24.6">
      <c r="B84" s="123">
        <v>29</v>
      </c>
      <c r="C84" s="208" t="s">
        <v>120</v>
      </c>
      <c r="D84" s="107">
        <v>1</v>
      </c>
      <c r="E84" s="100" t="s">
        <v>59</v>
      </c>
      <c r="F84" s="5" t="s">
        <v>60</v>
      </c>
      <c r="G84" s="124"/>
    </row>
    <row r="85" spans="2:7" ht="24.6">
      <c r="B85" s="123">
        <v>30</v>
      </c>
      <c r="C85" s="208" t="s">
        <v>110</v>
      </c>
      <c r="D85" s="107">
        <v>1</v>
      </c>
      <c r="E85" s="108" t="s">
        <v>59</v>
      </c>
      <c r="F85" s="5" t="s">
        <v>60</v>
      </c>
      <c r="G85" s="124"/>
    </row>
    <row r="86" spans="2:7" ht="36.9">
      <c r="B86" s="123">
        <v>31</v>
      </c>
      <c r="C86" s="208" t="s">
        <v>117</v>
      </c>
      <c r="D86" s="107">
        <v>1</v>
      </c>
      <c r="E86" s="96" t="s">
        <v>59</v>
      </c>
      <c r="F86" s="5" t="s">
        <v>60</v>
      </c>
      <c r="G86" s="124"/>
    </row>
    <row r="87" spans="2:7">
      <c r="B87" s="213">
        <v>32</v>
      </c>
      <c r="C87" s="119" t="s">
        <v>156</v>
      </c>
      <c r="D87" s="119" t="s">
        <v>142</v>
      </c>
      <c r="E87" s="119" t="s">
        <v>142</v>
      </c>
      <c r="F87" s="119" t="s">
        <v>142</v>
      </c>
      <c r="G87" s="124"/>
    </row>
    <row r="88" spans="2:7">
      <c r="B88" s="213"/>
      <c r="C88" s="119"/>
      <c r="D88" s="119" t="s">
        <v>142</v>
      </c>
      <c r="E88" s="119" t="s">
        <v>142</v>
      </c>
      <c r="F88" s="119" t="s">
        <v>142</v>
      </c>
      <c r="G88" s="124"/>
    </row>
    <row r="89" spans="2:7">
      <c r="B89" s="213"/>
      <c r="C89" s="119"/>
      <c r="D89" s="119"/>
      <c r="E89" s="119"/>
      <c r="F89" s="119"/>
      <c r="G89" s="124"/>
    </row>
    <row r="90" spans="2:7">
      <c r="B90" s="213"/>
      <c r="C90" s="119"/>
      <c r="D90" s="119"/>
      <c r="E90" s="119"/>
      <c r="F90" s="119"/>
      <c r="G90" s="124"/>
    </row>
    <row r="91" spans="2:7">
      <c r="B91" s="213"/>
      <c r="C91" s="119"/>
      <c r="D91" s="119"/>
      <c r="E91" s="119"/>
      <c r="F91" s="119"/>
      <c r="G91" s="124"/>
    </row>
    <row r="92" spans="2:7">
      <c r="B92" s="213"/>
      <c r="C92" s="119"/>
      <c r="D92" s="119"/>
      <c r="E92" s="119"/>
      <c r="F92" s="119"/>
      <c r="G92" s="124"/>
    </row>
    <row r="93" spans="2:7">
      <c r="B93" s="213"/>
      <c r="C93" s="119"/>
      <c r="D93" s="119"/>
      <c r="E93" s="119"/>
      <c r="F93" s="119"/>
      <c r="G93" s="124"/>
    </row>
    <row r="94" spans="2:7">
      <c r="B94" s="213"/>
      <c r="C94" s="119"/>
      <c r="D94" s="119"/>
      <c r="E94" s="119"/>
      <c r="F94" s="119"/>
      <c r="G94" s="124"/>
    </row>
    <row r="95" spans="2:7">
      <c r="B95" s="213"/>
      <c r="C95" s="119"/>
      <c r="D95" s="119"/>
      <c r="E95" s="119"/>
      <c r="F95" s="119"/>
      <c r="G95" s="124"/>
    </row>
    <row r="96" spans="2:7">
      <c r="B96" s="213"/>
      <c r="C96" s="119"/>
      <c r="D96" s="119"/>
      <c r="E96" s="119"/>
      <c r="F96" s="119"/>
      <c r="G96" s="124"/>
    </row>
    <row r="97" spans="2:7">
      <c r="B97" s="213"/>
      <c r="C97" s="119"/>
      <c r="D97" s="119"/>
      <c r="E97" s="119"/>
      <c r="F97" s="119"/>
      <c r="G97" s="124"/>
    </row>
    <row r="98" spans="2:7">
      <c r="B98" s="213"/>
      <c r="C98" s="119"/>
      <c r="D98" s="119"/>
      <c r="E98" s="119"/>
      <c r="F98" s="119"/>
      <c r="G98" s="124"/>
    </row>
    <row r="99" spans="2:7">
      <c r="B99" s="213"/>
      <c r="C99" s="119"/>
      <c r="D99" s="119"/>
      <c r="E99" s="119"/>
      <c r="F99" s="119"/>
      <c r="G99" s="124"/>
    </row>
    <row r="100" spans="2:7">
      <c r="B100" s="213"/>
      <c r="C100" s="119"/>
      <c r="D100" s="119"/>
      <c r="E100" s="119"/>
      <c r="F100" s="119"/>
      <c r="G100" s="124"/>
    </row>
    <row r="101" spans="2:7">
      <c r="B101" s="213"/>
      <c r="C101" s="119"/>
      <c r="D101" s="119"/>
      <c r="E101" s="119"/>
      <c r="F101" s="119"/>
      <c r="G101" s="124"/>
    </row>
    <row r="102" spans="2:7">
      <c r="B102" s="213"/>
      <c r="C102" s="119"/>
      <c r="D102" s="119"/>
      <c r="E102" s="119"/>
      <c r="F102" s="119"/>
      <c r="G102" s="124"/>
    </row>
    <row r="103" spans="2:7">
      <c r="B103" s="213"/>
      <c r="C103" s="119"/>
      <c r="D103" s="119"/>
      <c r="E103" s="119"/>
      <c r="F103" s="119"/>
      <c r="G103" s="124"/>
    </row>
    <row r="104" spans="2:7">
      <c r="B104" s="213"/>
      <c r="C104" s="119"/>
      <c r="D104" s="119"/>
      <c r="E104" s="119"/>
      <c r="F104" s="119"/>
      <c r="G104" s="124"/>
    </row>
    <row r="105" spans="2:7" ht="14.7" thickBot="1">
      <c r="B105" s="186"/>
      <c r="C105" s="125"/>
      <c r="D105" s="125"/>
      <c r="E105" s="125"/>
      <c r="F105" s="125"/>
      <c r="G105" s="126"/>
    </row>
    <row r="106" spans="2:7" ht="14.7" thickTop="1"/>
  </sheetData>
  <mergeCells count="1">
    <mergeCell ref="B2:G2"/>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9F2C-3576-49E5-82A4-D6BFA4063FA2}">
  <sheetPr codeName="Sheet1">
    <pageSetUpPr fitToPage="1"/>
  </sheetPr>
  <dimension ref="A1:M67"/>
  <sheetViews>
    <sheetView topLeftCell="A37" zoomScale="60" zoomScaleNormal="60" workbookViewId="0">
      <selection activeCell="C42" sqref="C42"/>
    </sheetView>
  </sheetViews>
  <sheetFormatPr defaultRowHeight="14.4"/>
  <cols>
    <col min="1" max="1" width="2.578125" style="195" customWidth="1"/>
    <col min="2" max="2" width="6.578125" customWidth="1"/>
    <col min="3" max="3" width="50.578125" customWidth="1"/>
    <col min="4" max="4" width="9.578125" customWidth="1"/>
    <col min="5" max="5" width="30.578125" customWidth="1"/>
    <col min="6" max="6" width="15.578125" customWidth="1"/>
    <col min="7" max="11" width="10.578125" customWidth="1"/>
    <col min="12" max="12" width="2.578125" style="189" customWidth="1"/>
    <col min="13" max="13" width="34.89453125" bestFit="1" customWidth="1"/>
  </cols>
  <sheetData>
    <row r="1" spans="1:13" ht="17.7">
      <c r="A1" s="190"/>
      <c r="B1" s="169"/>
      <c r="C1" s="221"/>
      <c r="D1" s="222"/>
      <c r="E1" s="222"/>
      <c r="F1" s="40"/>
      <c r="G1" s="41"/>
      <c r="H1" s="17"/>
      <c r="I1" s="17"/>
      <c r="J1" s="17"/>
      <c r="K1" s="17"/>
    </row>
    <row r="2" spans="1:13" ht="22.5">
      <c r="A2" s="191"/>
      <c r="B2" s="42" t="s">
        <v>37</v>
      </c>
      <c r="C2" s="223" t="s">
        <v>38</v>
      </c>
      <c r="D2" s="222"/>
      <c r="E2" s="222"/>
      <c r="F2" s="129"/>
      <c r="G2" s="43"/>
      <c r="H2" s="43"/>
      <c r="I2" s="43"/>
      <c r="J2" s="43"/>
      <c r="K2" s="43"/>
    </row>
    <row r="3" spans="1:13" ht="17.7">
      <c r="A3" s="190"/>
      <c r="B3" s="39"/>
      <c r="C3" s="1" t="str">
        <f>CONCATENATE("KHOA/PHÒNG: ",UPPER(DSNV!B1))</f>
        <v>KHOA/PHÒNG: KHOA KHÁM BỆNH</v>
      </c>
      <c r="D3" s="17"/>
      <c r="E3" s="40"/>
      <c r="F3" s="40"/>
      <c r="G3" s="41"/>
      <c r="H3" s="17"/>
      <c r="I3" s="17"/>
      <c r="J3" s="17"/>
      <c r="K3" s="17"/>
    </row>
    <row r="4" spans="1:13">
      <c r="A4" s="192"/>
      <c r="B4" s="2"/>
      <c r="C4" s="44" t="s">
        <v>0</v>
      </c>
      <c r="D4" s="224" t="str">
        <f>VLOOKUP("x",STT,2,)</f>
        <v>Đặng Thị Hồng Thắm</v>
      </c>
      <c r="E4" s="224"/>
      <c r="F4" s="225" t="s">
        <v>1</v>
      </c>
      <c r="G4" s="225"/>
      <c r="H4" s="226" t="str">
        <f>IFERROR(VLOOKUP(D4,MaNV,3,0),"Chưa có tên hoặc nhập tên sai")</f>
        <v>Điều dưỡng trưởng</v>
      </c>
      <c r="I4" s="227"/>
      <c r="J4" s="227"/>
      <c r="K4" s="45"/>
    </row>
    <row r="5" spans="1:13">
      <c r="A5" s="192"/>
      <c r="B5" s="46"/>
      <c r="C5" s="47" t="s">
        <v>2</v>
      </c>
      <c r="D5" s="233" t="str">
        <f>IFERROR(VLOOKUP(D4,MaNV,2,0),"Chưa có tên hoặc nhập tên sai")</f>
        <v>THD11</v>
      </c>
      <c r="E5" s="233"/>
      <c r="F5" s="234" t="s">
        <v>39</v>
      </c>
      <c r="G5" s="234"/>
      <c r="H5" s="235" t="str">
        <f>PROPER('[1]Chuc danh CV'!$C$6)</f>
        <v>Khoa Khám Bệnh</v>
      </c>
      <c r="I5" s="235"/>
      <c r="J5" s="235"/>
      <c r="K5" s="48"/>
    </row>
    <row r="6" spans="1:13" ht="5.05" customHeight="1">
      <c r="A6" s="192"/>
      <c r="B6" s="49"/>
      <c r="C6" s="50"/>
      <c r="D6" s="51"/>
      <c r="E6" s="14"/>
      <c r="F6" s="52"/>
      <c r="G6" s="52"/>
      <c r="H6" s="53" t="s">
        <v>40</v>
      </c>
      <c r="I6" s="54"/>
      <c r="J6" s="3"/>
      <c r="K6" s="55"/>
    </row>
    <row r="7" spans="1:13" ht="24.6">
      <c r="A7" s="188"/>
      <c r="B7" s="56" t="s">
        <v>41</v>
      </c>
      <c r="C7" s="56" t="s">
        <v>42</v>
      </c>
      <c r="D7" s="56" t="s">
        <v>4</v>
      </c>
      <c r="E7" s="56" t="s">
        <v>5</v>
      </c>
      <c r="F7" s="56" t="s">
        <v>43</v>
      </c>
      <c r="G7" s="56" t="s">
        <v>6</v>
      </c>
      <c r="H7" s="57" t="s">
        <v>7</v>
      </c>
      <c r="I7" s="57" t="s">
        <v>8</v>
      </c>
      <c r="J7" s="56" t="s">
        <v>44</v>
      </c>
      <c r="K7" s="56" t="s">
        <v>16</v>
      </c>
    </row>
    <row r="8" spans="1:13">
      <c r="A8" s="190"/>
      <c r="B8" s="58" t="s">
        <v>14</v>
      </c>
      <c r="C8" s="59" t="s">
        <v>45</v>
      </c>
      <c r="D8" s="60">
        <v>0.1</v>
      </c>
      <c r="E8" s="228"/>
      <c r="F8" s="229"/>
      <c r="G8" s="229"/>
      <c r="H8" s="229"/>
      <c r="I8" s="229"/>
      <c r="J8" s="230"/>
      <c r="K8" s="61">
        <f>IF(K10="",D8,(D8+K10+K9))</f>
        <v>0.1</v>
      </c>
    </row>
    <row r="9" spans="1:13">
      <c r="A9" s="190"/>
      <c r="B9" s="29"/>
      <c r="C9" s="62"/>
      <c r="D9" s="7"/>
      <c r="E9" s="63"/>
      <c r="F9" s="64"/>
      <c r="G9" s="11"/>
      <c r="H9" s="65"/>
      <c r="I9" s="66"/>
      <c r="J9" s="8"/>
      <c r="K9" s="67"/>
    </row>
    <row r="10" spans="1:13">
      <c r="A10" s="190"/>
      <c r="B10" s="29"/>
      <c r="C10" s="62"/>
      <c r="D10" s="7"/>
      <c r="E10" s="63"/>
      <c r="F10" s="64"/>
      <c r="G10" s="11"/>
      <c r="H10" s="65"/>
      <c r="I10" s="66"/>
      <c r="J10" s="8"/>
      <c r="K10" s="67"/>
    </row>
    <row r="11" spans="1:13">
      <c r="A11" s="190"/>
      <c r="B11" s="58" t="s">
        <v>19</v>
      </c>
      <c r="C11" s="68" t="s">
        <v>46</v>
      </c>
      <c r="D11" s="60">
        <v>0.9</v>
      </c>
      <c r="E11" s="228"/>
      <c r="F11" s="229"/>
      <c r="G11" s="229"/>
      <c r="H11" s="229"/>
      <c r="I11" s="229"/>
      <c r="J11" s="230"/>
      <c r="K11" s="61">
        <f>SUM(K13:K46)*D11</f>
        <v>0</v>
      </c>
    </row>
    <row r="12" spans="1:13">
      <c r="A12" s="190"/>
      <c r="B12" s="231" t="s">
        <v>47</v>
      </c>
      <c r="C12" s="232"/>
      <c r="D12" s="69"/>
      <c r="E12" s="69"/>
      <c r="F12" s="69"/>
      <c r="G12" s="69"/>
      <c r="H12" s="69"/>
      <c r="I12" s="69"/>
      <c r="J12" s="69"/>
      <c r="K12" s="70"/>
    </row>
    <row r="13" spans="1:13" ht="38.049999999999997" customHeight="1">
      <c r="A13" s="190">
        <f ca="1">IFERROR(MATCH("x",OFFSET('[1]3.ĐD truong'!$F$6,A12+1,0,30,1),0)+A12,"")</f>
        <v>1</v>
      </c>
      <c r="B13" s="29">
        <f ca="1">IF(LEN(A13)&gt;0,RANK(A13,$A$13:$A$40,1),"")</f>
        <v>1</v>
      </c>
      <c r="C13" s="71" t="str">
        <f ca="1">IFERROR(INDEX('[1]3.ĐD truong'!$C$7:$C$37,A13,0),"")</f>
        <v>Tổng Doanh thu tăng 10% so với năm 2022</v>
      </c>
      <c r="D13" s="72">
        <f ca="1">IFERROR(INDEX('[1]3.ĐD truong'!$G$7:$G$37,A13,0),"")</f>
        <v>0.5</v>
      </c>
      <c r="E13" s="5" t="str">
        <f ca="1">IFERROR(VLOOKUP(C13,'[1]MT khoa'!$C$7:$R$37,4,0),"")</f>
        <v>KQ = TH/KH * 100%
(MIN = 8%)</v>
      </c>
      <c r="F13" s="6" t="str">
        <f ca="1">IFERROR(VLOOKUP(C13,'[1]MT khoa'!$C$7:$R$37,6,0),"")</f>
        <v>P. Kế toán</v>
      </c>
      <c r="G13" s="7" t="str">
        <f ca="1">IFERROR(VLOOKUP(C13,'[1]MT khoa'!$C$7:$R$37,7,0),"")</f>
        <v>%</v>
      </c>
      <c r="H13" s="73">
        <f ca="1">IFERROR(VLOOKUP(C13,'[1]MT khoa'!$C$7:$R$37,8,0),"")</f>
        <v>0.1</v>
      </c>
      <c r="I13" s="73" t="str">
        <f ca="1">IFERROR(IF(LEN(VLOOKUP(C13,'[1]MT khoa'!$C$7:$R$37,12,0))=0,"",VLOOKUP(C13,'[1]MT khoa'!$C$7:$R$37,12,0)),"")</f>
        <v>qq1</v>
      </c>
      <c r="J13" s="74"/>
      <c r="K13" s="9" t="str">
        <f>IF(LEN(J13)=0,"",J13*D13)</f>
        <v/>
      </c>
      <c r="L13" s="189">
        <f ca="1">IFERROR(MATCH(C13,'[1]MT khoa'!$C$7:$C$37,0),"")</f>
        <v>1</v>
      </c>
      <c r="M13" s="187" t="str">
        <f ca="1">SUBSTITUTE((IFERROR(VLOOKUP(C13,'[1]MT khoa'!$C$7:$U$37,19,0),"")),"@",ROW())</f>
        <v>=IF(OR(I13="";I13&lt;8%);0%;I13/H13*100%)</v>
      </c>
    </row>
    <row r="14" spans="1:13" ht="38.049999999999997" customHeight="1">
      <c r="A14" s="190">
        <f ca="1">IFERROR(MATCH("x",OFFSET('[1]3.ĐD truong'!$F$6,A13+1,0,30,1),0)+A13,"")</f>
        <v>17</v>
      </c>
      <c r="B14" s="29">
        <f t="shared" ref="B14:B40" ca="1" si="0">IF(LEN(A14)&gt;0,RANK(A14,$A$13:$A$40,1),"")</f>
        <v>2</v>
      </c>
      <c r="C14" s="71" t="str">
        <f ca="1">IFERROR(INDEX('[1]3.ĐD truong'!$C$7:$C$37,A14,0),"")</f>
        <v>Không có trường hợp bệnh nhân gặp sự cố y khoa nặng, nghiêm trọng</v>
      </c>
      <c r="D14" s="72">
        <f ca="1">IFERROR(INDEX('[1]3.ĐD truong'!$G$7:$G$37,A14,0),"")</f>
        <v>0.5</v>
      </c>
      <c r="E14" s="5" t="str">
        <f ca="1">IFERROR(VLOOKUP(C14,'[1]MT khoa'!$C$7:$R$37,4,0),"")</f>
        <v>KQ = 0: KPI = 100%
(1 lần vi phạm trừ 25% KPI)</v>
      </c>
      <c r="F14" s="6" t="str">
        <f ca="1">IFERROR(VLOOKUP(C14,'[1]MT khoa'!$C$7:$R$37,6,0),"")</f>
        <v>P. QLCL</v>
      </c>
      <c r="G14" s="7" t="str">
        <f ca="1">IFERROR(VLOOKUP(C14,'[1]MT khoa'!$C$7:$R$37,7,0),"")</f>
        <v>Số lượng</v>
      </c>
      <c r="H14" s="73">
        <f ca="1">IFERROR(VLOOKUP(C14,'[1]MT khoa'!$C$7:$R$37,8,0),"")</f>
        <v>0</v>
      </c>
      <c r="I14" s="73" t="str">
        <f ca="1">IFERROR(IF(LEN(VLOOKUP(C14,'[1]MT khoa'!$C$7:$R$37,12,0))=0,"",VLOOKUP(C14,'[1]MT khoa'!$C$7:$R$37,12,0)),"")</f>
        <v>qq1</v>
      </c>
      <c r="J14" s="4"/>
      <c r="K14" s="9" t="str">
        <f t="shared" ref="K14:K46" si="1">IF(LEN(J14)=0,"",J14*D14)</f>
        <v/>
      </c>
      <c r="L14" s="189">
        <f ca="1">IFERROR(MATCH(C14,'[1]MT khoa'!$C$7:$C$37,0),"")</f>
        <v>17</v>
      </c>
      <c r="M14" s="187" t="str">
        <f ca="1">SUBSTITUTE((IFERROR(VLOOKUP(C14,'[1]MT khoa'!$C$7:$U$37,19,0),"")),"@",ROW())</f>
        <v>=IF(I14="";0%;IF(I14&lt;=H14;100%;MAX(0%;100%-I14*25%)))</v>
      </c>
    </row>
    <row r="15" spans="1:13" ht="38.049999999999997" customHeight="1">
      <c r="A15" s="190" t="str">
        <f ca="1">IFERROR(MATCH("x",OFFSET('[1]3.ĐD truong'!$F$6,A14+1,0,30,1),0)+A14,"")</f>
        <v/>
      </c>
      <c r="B15" s="29" t="str">
        <f t="shared" ca="1" si="0"/>
        <v/>
      </c>
      <c r="C15" s="71" t="str">
        <f ca="1">IFERROR(INDEX('[1]3.ĐD truong'!$C$7:$C$37,A15,0),"")</f>
        <v/>
      </c>
      <c r="D15" s="72" t="str">
        <f ca="1">IFERROR(INDEX('[1]3.ĐD truong'!$G$7:$G$37,A15,0),"")</f>
        <v/>
      </c>
      <c r="E15" s="5" t="str">
        <f ca="1">IFERROR(VLOOKUP(C15,'[1]MT khoa'!$C$7:$R$37,4,0),"")</f>
        <v/>
      </c>
      <c r="F15" s="6" t="str">
        <f ca="1">IFERROR(VLOOKUP(C15,'[1]MT khoa'!$C$7:$R$37,6,0),"")</f>
        <v/>
      </c>
      <c r="G15" s="7" t="str">
        <f ca="1">IFERROR(VLOOKUP(C15,'[1]MT khoa'!$C$7:$R$37,7,0),"")</f>
        <v/>
      </c>
      <c r="H15" s="73" t="str">
        <f ca="1">IFERROR(VLOOKUP(C15,'[1]MT khoa'!$C$7:$R$37,8,0),"")</f>
        <v/>
      </c>
      <c r="I15" s="73" t="str">
        <f ca="1">IFERROR(IF(LEN(VLOOKUP(C15,'[1]MT khoa'!$C$7:$R$37,12,0))=0,"",VLOOKUP(C15,'[1]MT khoa'!$C$7:$R$37,12,0)),"")</f>
        <v/>
      </c>
      <c r="J15" s="4"/>
      <c r="K15" s="9" t="str">
        <f t="shared" si="1"/>
        <v/>
      </c>
      <c r="L15" s="189" t="str">
        <f ca="1">IFERROR(MATCH(C15,'[1]MT khoa'!$C$7:$C$37,0),"")</f>
        <v/>
      </c>
      <c r="M15" s="187" t="str">
        <f ca="1">SUBSTITUTE((IFERROR(VLOOKUP(C15,'[1]MT khoa'!$C$7:$U$37,19,0),"")),"@",ROW())</f>
        <v/>
      </c>
    </row>
    <row r="16" spans="1:13" ht="38.049999999999997" customHeight="1">
      <c r="A16" s="190" t="str">
        <f ca="1">IFERROR(MATCH("x",OFFSET('[1]3.ĐD truong'!$F$6,A15+1,0,30,1),0)+A15,"")</f>
        <v/>
      </c>
      <c r="B16" s="29" t="str">
        <f t="shared" ca="1" si="0"/>
        <v/>
      </c>
      <c r="C16" s="71" t="str">
        <f ca="1">IFERROR(INDEX('[1]3.ĐD truong'!$C$7:$C$37,A16,0),"")</f>
        <v/>
      </c>
      <c r="D16" s="72" t="str">
        <f ca="1">IFERROR(INDEX('[1]3.ĐD truong'!$G$7:$G$37,A16,0),"")</f>
        <v/>
      </c>
      <c r="E16" s="5" t="str">
        <f ca="1">IFERROR(VLOOKUP(C16,'[1]MT khoa'!$C$7:$R$37,4,0),"")</f>
        <v/>
      </c>
      <c r="F16" s="6" t="str">
        <f ca="1">IFERROR(VLOOKUP(C16,'[1]MT khoa'!$C$7:$R$37,6,0),"")</f>
        <v/>
      </c>
      <c r="G16" s="7" t="str">
        <f ca="1">IFERROR(VLOOKUP(C16,'[1]MT khoa'!$C$7:$R$37,7,0),"")</f>
        <v/>
      </c>
      <c r="H16" s="182" t="str">
        <f ca="1">IFERROR(VLOOKUP(C16,'[1]MT khoa'!$C$7:$R$37,8,0),"")</f>
        <v/>
      </c>
      <c r="I16" s="182" t="str">
        <f ca="1">IFERROR(IF(LEN(VLOOKUP(C16,'[1]MT khoa'!$C$7:$R$37,12,0))=0,"",VLOOKUP(C16,'[1]MT khoa'!$C$7:$R$37,12,0)),"")</f>
        <v/>
      </c>
      <c r="J16" s="4"/>
      <c r="K16" s="9" t="str">
        <f t="shared" si="1"/>
        <v/>
      </c>
      <c r="L16" s="189" t="str">
        <f ca="1">IFERROR(MATCH(C16,'[1]MT khoa'!$C$7:$C$37,0),"")</f>
        <v/>
      </c>
      <c r="M16" s="187" t="str">
        <f ca="1">SUBSTITUTE((IFERROR(VLOOKUP(C16,'[1]MT khoa'!$C$7:$U$37,19,0),"")),"@",ROW())</f>
        <v/>
      </c>
    </row>
    <row r="17" spans="1:13" ht="38.049999999999997" customHeight="1">
      <c r="A17" s="190" t="str">
        <f ca="1">IFERROR(MATCH("x",OFFSET('[1]3.ĐD truong'!$F$6,A16+1,0,30,1),0)+A16,"")</f>
        <v/>
      </c>
      <c r="B17" s="29" t="str">
        <f t="shared" ca="1" si="0"/>
        <v/>
      </c>
      <c r="C17" s="71" t="str">
        <f ca="1">IFERROR(INDEX('[1]3.ĐD truong'!$C$7:$C$37,A17,0),"")</f>
        <v/>
      </c>
      <c r="D17" s="72" t="str">
        <f ca="1">IFERROR(INDEX('[1]3.ĐD truong'!$G$7:$G$37,A17,0),"")</f>
        <v/>
      </c>
      <c r="E17" s="5" t="str">
        <f ca="1">IFERROR(VLOOKUP(C17,'[1]MT khoa'!$C$7:$R$37,4,0),"")</f>
        <v/>
      </c>
      <c r="F17" s="6" t="str">
        <f ca="1">IFERROR(VLOOKUP(C17,'[1]MT khoa'!$C$7:$R$37,6,0),"")</f>
        <v/>
      </c>
      <c r="G17" s="7" t="str">
        <f ca="1">IFERROR(VLOOKUP(C17,'[1]MT khoa'!$C$7:$R$37,7,0),"")</f>
        <v/>
      </c>
      <c r="H17" s="182" t="str">
        <f ca="1">IFERROR(VLOOKUP(C17,'[1]MT khoa'!$C$7:$R$37,8,0),"")</f>
        <v/>
      </c>
      <c r="I17" s="182" t="str">
        <f ca="1">IFERROR(IF(LEN(VLOOKUP(C17,'[1]MT khoa'!$C$7:$R$37,12,0))=0,"",VLOOKUP(C17,'[1]MT khoa'!$C$7:$R$37,12,0)),"")</f>
        <v/>
      </c>
      <c r="J17" s="4"/>
      <c r="K17" s="9" t="str">
        <f t="shared" si="1"/>
        <v/>
      </c>
      <c r="L17" s="189" t="str">
        <f ca="1">IFERROR(MATCH(C17,'[1]MT khoa'!$C$7:$C$37,0),"")</f>
        <v/>
      </c>
      <c r="M17" s="187" t="str">
        <f ca="1">SUBSTITUTE((IFERROR(VLOOKUP(C17,'[1]MT khoa'!$C$7:$U$37,19,0),"")),"@",ROW())</f>
        <v/>
      </c>
    </row>
    <row r="18" spans="1:13" ht="38.049999999999997" customHeight="1">
      <c r="A18" s="190" t="str">
        <f ca="1">IFERROR(MATCH("x",OFFSET('[1]3.ĐD truong'!$F$6,A17+1,0,30,1),0)+A17,"")</f>
        <v/>
      </c>
      <c r="B18" s="29" t="str">
        <f t="shared" ca="1" si="0"/>
        <v/>
      </c>
      <c r="C18" s="71" t="str">
        <f ca="1">IFERROR(INDEX('[1]3.ĐD truong'!$C$7:$C$37,A18,0),"")</f>
        <v/>
      </c>
      <c r="D18" s="72" t="str">
        <f ca="1">IFERROR(INDEX('[1]3.ĐD truong'!$G$7:$G$37,A18,0),"")</f>
        <v/>
      </c>
      <c r="E18" s="5" t="str">
        <f ca="1">IFERROR(VLOOKUP(C18,'[1]MT khoa'!$C$7:$R$37,4,0),"")</f>
        <v/>
      </c>
      <c r="F18" s="6" t="str">
        <f ca="1">IFERROR(VLOOKUP(C18,'[1]MT khoa'!$C$7:$R$37,6,0),"")</f>
        <v/>
      </c>
      <c r="G18" s="7" t="str">
        <f ca="1">IFERROR(VLOOKUP(C18,'[1]MT khoa'!$C$7:$R$37,7,0),"")</f>
        <v/>
      </c>
      <c r="H18" s="73" t="str">
        <f ca="1">IFERROR(VLOOKUP(C18,'[1]MT khoa'!$C$7:$R$37,8,0),"")</f>
        <v/>
      </c>
      <c r="I18" s="73" t="str">
        <f ca="1">IFERROR(IF(LEN(VLOOKUP(C18,'[1]MT khoa'!$C$7:$R$37,12,0))=0,"",VLOOKUP(C18,'[1]MT khoa'!$C$7:$R$37,12,0)),"")</f>
        <v/>
      </c>
      <c r="J18" s="4"/>
      <c r="K18" s="9" t="str">
        <f t="shared" si="1"/>
        <v/>
      </c>
      <c r="L18" s="189" t="str">
        <f ca="1">IFERROR(MATCH(C18,'[1]MT khoa'!$C$7:$C$37,0),"")</f>
        <v/>
      </c>
      <c r="M18" s="187" t="str">
        <f ca="1">SUBSTITUTE((IFERROR(VLOOKUP(C18,'[1]MT khoa'!$C$7:$U$37,19,0),"")),"@",ROW())</f>
        <v/>
      </c>
    </row>
    <row r="19" spans="1:13" ht="38.049999999999997" customHeight="1">
      <c r="A19" s="190" t="str">
        <f ca="1">IFERROR(MATCH("x",OFFSET('[1]3.ĐD truong'!$F$6,A18+1,0,30,1),0)+A18,"")</f>
        <v/>
      </c>
      <c r="B19" s="29" t="str">
        <f t="shared" ca="1" si="0"/>
        <v/>
      </c>
      <c r="C19" s="71" t="str">
        <f ca="1">IFERROR(INDEX('[1]3.ĐD truong'!$C$7:$C$37,A19,0),"")</f>
        <v/>
      </c>
      <c r="D19" s="72" t="str">
        <f ca="1">IFERROR(INDEX('[1]3.ĐD truong'!$G$7:$G$37,A19,0),"")</f>
        <v/>
      </c>
      <c r="E19" s="5" t="str">
        <f ca="1">IFERROR(VLOOKUP(C19,'[1]MT khoa'!$C$7:$R$37,4,0),"")</f>
        <v/>
      </c>
      <c r="F19" s="6" t="str">
        <f ca="1">IFERROR(VLOOKUP(C19,'[1]MT khoa'!$C$7:$R$37,6,0),"")</f>
        <v/>
      </c>
      <c r="G19" s="7" t="str">
        <f ca="1">IFERROR(VLOOKUP(C19,'[1]MT khoa'!$C$7:$R$37,7,0),"")</f>
        <v/>
      </c>
      <c r="H19" s="73" t="str">
        <f ca="1">IFERROR(VLOOKUP(C19,'[1]MT khoa'!$C$7:$R$37,8,0),"")</f>
        <v/>
      </c>
      <c r="I19" s="73" t="str">
        <f ca="1">IFERROR(IF(LEN(VLOOKUP(C19,'[1]MT khoa'!$C$7:$R$37,12,0))=0,"",VLOOKUP(C19,'[1]MT khoa'!$C$7:$R$37,12,0)),"")</f>
        <v/>
      </c>
      <c r="J19" s="4"/>
      <c r="K19" s="9" t="str">
        <f t="shared" si="1"/>
        <v/>
      </c>
      <c r="L19" s="189" t="str">
        <f ca="1">IFERROR(MATCH(C19,'[1]MT khoa'!$C$7:$C$37,0),"")</f>
        <v/>
      </c>
      <c r="M19" s="187" t="str">
        <f ca="1">SUBSTITUTE((IFERROR(VLOOKUP(C19,'[1]MT khoa'!$C$7:$U$37,19,0),"")),"@",ROW())</f>
        <v/>
      </c>
    </row>
    <row r="20" spans="1:13" ht="38.049999999999997" customHeight="1">
      <c r="A20" s="190" t="str">
        <f ca="1">IFERROR(MATCH("x",OFFSET('[1]3.ĐD truong'!$F$6,A19+1,0,30,1),0)+A19,"")</f>
        <v/>
      </c>
      <c r="B20" s="29" t="str">
        <f t="shared" ca="1" si="0"/>
        <v/>
      </c>
      <c r="C20" s="71" t="str">
        <f ca="1">IFERROR(INDEX('[1]3.ĐD truong'!$C$7:$C$37,A20,0),"")</f>
        <v/>
      </c>
      <c r="D20" s="72" t="str">
        <f ca="1">IFERROR(INDEX('[1]3.ĐD truong'!$G$7:$G$37,A20,0),"")</f>
        <v/>
      </c>
      <c r="E20" s="5" t="str">
        <f ca="1">IFERROR(VLOOKUP(C20,'[1]MT khoa'!$C$7:$R$37,4,0),"")</f>
        <v/>
      </c>
      <c r="F20" s="6" t="str">
        <f ca="1">IFERROR(VLOOKUP(C20,'[1]MT khoa'!$C$7:$R$37,6,0),"")</f>
        <v/>
      </c>
      <c r="G20" s="7" t="str">
        <f ca="1">IFERROR(VLOOKUP(C20,'[1]MT khoa'!$C$7:$R$37,7,0),"")</f>
        <v/>
      </c>
      <c r="H20" s="182" t="str">
        <f ca="1">IFERROR(VLOOKUP(C20,'[1]MT khoa'!$C$7:$R$37,8,0),"")</f>
        <v/>
      </c>
      <c r="I20" s="182" t="str">
        <f ca="1">IFERROR(IF(LEN(VLOOKUP(C20,'[1]MT khoa'!$C$7:$R$37,12,0))=0,"",VLOOKUP(C20,'[1]MT khoa'!$C$7:$R$37,12,0)),"")</f>
        <v/>
      </c>
      <c r="J20" s="4"/>
      <c r="K20" s="9" t="str">
        <f t="shared" si="1"/>
        <v/>
      </c>
      <c r="L20" s="189" t="str">
        <f ca="1">IFERROR(MATCH(C20,'[1]MT khoa'!$C$7:$C$37,0),"")</f>
        <v/>
      </c>
      <c r="M20" s="187" t="str">
        <f ca="1">SUBSTITUTE((IFERROR(VLOOKUP(C20,'[1]MT khoa'!$C$7:$U$37,19,0),"")),"@",ROW())</f>
        <v/>
      </c>
    </row>
    <row r="21" spans="1:13" ht="38.049999999999997" customHeight="1">
      <c r="A21" s="190" t="str">
        <f ca="1">IFERROR(MATCH("x",OFFSET('[1]3.ĐD truong'!$F$6,A20+1,0,30,1),0)+A20,"")</f>
        <v/>
      </c>
      <c r="B21" s="29" t="str">
        <f t="shared" ca="1" si="0"/>
        <v/>
      </c>
      <c r="C21" s="71" t="str">
        <f ca="1">IFERROR(INDEX('[1]3.ĐD truong'!$C$7:$C$37,A21,0),"")</f>
        <v/>
      </c>
      <c r="D21" s="72" t="str">
        <f ca="1">IFERROR(INDEX('[1]3.ĐD truong'!$G$7:$G$37,A21,0),"")</f>
        <v/>
      </c>
      <c r="E21" s="5" t="str">
        <f ca="1">IFERROR(VLOOKUP(C21,'[1]MT khoa'!$C$7:$R$37,4,0),"")</f>
        <v/>
      </c>
      <c r="F21" s="6" t="str">
        <f ca="1">IFERROR(VLOOKUP(C21,'[1]MT khoa'!$C$7:$R$37,6,0),"")</f>
        <v/>
      </c>
      <c r="G21" s="7" t="str">
        <f ca="1">IFERROR(VLOOKUP(C21,'[1]MT khoa'!$C$7:$R$37,7,0),"")</f>
        <v/>
      </c>
      <c r="H21" s="88" t="str">
        <f ca="1">IFERROR(VLOOKUP(C21,'[1]MT khoa'!$C$7:$R$37,8,0),"")</f>
        <v/>
      </c>
      <c r="I21" s="88" t="str">
        <f ca="1">IFERROR(IF(LEN(VLOOKUP(C21,'[1]MT khoa'!$C$7:$R$37,12,0))=0,"",VLOOKUP(C21,'[1]MT khoa'!$C$7:$R$37,12,0)),"")</f>
        <v/>
      </c>
      <c r="J21" s="4"/>
      <c r="K21" s="9" t="str">
        <f t="shared" si="1"/>
        <v/>
      </c>
      <c r="L21" s="189" t="str">
        <f ca="1">IFERROR(MATCH(C21,'[1]MT khoa'!$C$7:$C$37,0),"")</f>
        <v/>
      </c>
      <c r="M21" s="187" t="str">
        <f ca="1">SUBSTITUTE((IFERROR(VLOOKUP(C21,'[1]MT khoa'!$C$7:$U$37,19,0),"")),"@",ROW())</f>
        <v/>
      </c>
    </row>
    <row r="22" spans="1:13" ht="38.049999999999997" customHeight="1">
      <c r="A22" s="190" t="str">
        <f ca="1">IFERROR(MATCH("x",OFFSET('[1]3.ĐD truong'!$F$6,A21+1,0,30,1),0)+A21,"")</f>
        <v/>
      </c>
      <c r="B22" s="29" t="str">
        <f t="shared" ca="1" si="0"/>
        <v/>
      </c>
      <c r="C22" s="71" t="str">
        <f ca="1">IFERROR(INDEX('[1]3.ĐD truong'!$C$7:$C$37,A22,0),"")</f>
        <v/>
      </c>
      <c r="D22" s="72" t="str">
        <f ca="1">IFERROR(INDEX('[1]3.ĐD truong'!$G$7:$G$37,A22,0),"")</f>
        <v/>
      </c>
      <c r="E22" s="5" t="str">
        <f ca="1">IFERROR(VLOOKUP(C22,'[1]MT khoa'!$C$7:$R$37,4,0),"")</f>
        <v/>
      </c>
      <c r="F22" s="6" t="str">
        <f ca="1">IFERROR(VLOOKUP(C22,'[1]MT khoa'!$C$7:$R$37,6,0),"")</f>
        <v/>
      </c>
      <c r="G22" s="7" t="str">
        <f ca="1">IFERROR(VLOOKUP(C22,'[1]MT khoa'!$C$7:$R$37,7,0),"")</f>
        <v/>
      </c>
      <c r="H22" s="73" t="str">
        <f ca="1">IFERROR(VLOOKUP(C22,'[1]MT khoa'!$C$7:$R$37,8,0),"")</f>
        <v/>
      </c>
      <c r="I22" s="73" t="str">
        <f ca="1">IFERROR(IF(LEN(VLOOKUP(C22,'[1]MT khoa'!$C$7:$R$37,12,0))=0,"",VLOOKUP(C22,'[1]MT khoa'!$C$7:$R$37,12,0)),"")</f>
        <v/>
      </c>
      <c r="J22" s="4"/>
      <c r="K22" s="9" t="str">
        <f t="shared" si="1"/>
        <v/>
      </c>
      <c r="L22" s="189" t="str">
        <f ca="1">IFERROR(MATCH(C22,'[1]MT khoa'!$C$7:$C$37,0),"")</f>
        <v/>
      </c>
      <c r="M22" s="187" t="str">
        <f ca="1">SUBSTITUTE((IFERROR(VLOOKUP(C22,'[1]MT khoa'!$C$7:$U$37,19,0),"")),"@",ROW())</f>
        <v/>
      </c>
    </row>
    <row r="23" spans="1:13" ht="38.049999999999997" customHeight="1">
      <c r="A23" s="190" t="str">
        <f ca="1">IFERROR(MATCH("x",OFFSET('[1]3.ĐD truong'!$F$6,A22+1,0,30,1),0)+A22,"")</f>
        <v/>
      </c>
      <c r="B23" s="29" t="str">
        <f t="shared" ca="1" si="0"/>
        <v/>
      </c>
      <c r="C23" s="71" t="str">
        <f ca="1">IFERROR(INDEX('[1]3.ĐD truong'!$C$7:$C$37,A23,0),"")</f>
        <v/>
      </c>
      <c r="D23" s="72" t="str">
        <f ca="1">IFERROR(INDEX('[1]3.ĐD truong'!$G$7:$G$37,A23,0),"")</f>
        <v/>
      </c>
      <c r="E23" s="5" t="str">
        <f ca="1">IFERROR(VLOOKUP(C23,'[1]MT khoa'!$C$7:$R$37,4,0),"")</f>
        <v/>
      </c>
      <c r="F23" s="6" t="str">
        <f ca="1">IFERROR(VLOOKUP(C23,'[1]MT khoa'!$C$7:$R$37,6,0),"")</f>
        <v/>
      </c>
      <c r="G23" s="7" t="str">
        <f ca="1">IFERROR(VLOOKUP(C23,'[1]MT khoa'!$C$7:$R$37,7,0),"")</f>
        <v/>
      </c>
      <c r="H23" s="87" t="str">
        <f ca="1">IFERROR(VLOOKUP(C23,'[1]MT khoa'!$C$7:$R$37,8,0),"")</f>
        <v/>
      </c>
      <c r="I23" s="87" t="str">
        <f ca="1">IFERROR(IF(LEN(VLOOKUP(C23,'[1]MT khoa'!$C$7:$R$37,12,0))=0,"",VLOOKUP(C23,'[1]MT khoa'!$C$7:$R$37,12,0)),"")</f>
        <v/>
      </c>
      <c r="J23" s="4"/>
      <c r="K23" s="9" t="str">
        <f t="shared" si="1"/>
        <v/>
      </c>
      <c r="L23" s="189" t="str">
        <f ca="1">IFERROR(MATCH(C23,'[1]MT khoa'!$C$7:$C$37,0),"")</f>
        <v/>
      </c>
      <c r="M23" s="187" t="str">
        <f ca="1">SUBSTITUTE((IFERROR(VLOOKUP(C23,'[1]MT khoa'!$C$7:$U$37,19,0),"")),"@",ROW())</f>
        <v/>
      </c>
    </row>
    <row r="24" spans="1:13" ht="38.049999999999997" customHeight="1">
      <c r="A24" s="190" t="str">
        <f ca="1">IFERROR(MATCH("x",OFFSET('[1]3.ĐD truong'!$F$6,A23+1,0,30,1),0)+A23,"")</f>
        <v/>
      </c>
      <c r="B24" s="29" t="str">
        <f t="shared" ca="1" si="0"/>
        <v/>
      </c>
      <c r="C24" s="71" t="str">
        <f ca="1">IFERROR(INDEX('[1]3.ĐD truong'!$C$7:$C$37,A24,0),"")</f>
        <v/>
      </c>
      <c r="D24" s="72" t="str">
        <f ca="1">IFERROR(INDEX('[1]3.ĐD truong'!$G$7:$G$37,A24,0),"")</f>
        <v/>
      </c>
      <c r="E24" s="5" t="str">
        <f ca="1">IFERROR(VLOOKUP(C24,'[1]MT khoa'!$C$7:$R$37,4,0),"")</f>
        <v/>
      </c>
      <c r="F24" s="6" t="str">
        <f ca="1">IFERROR(VLOOKUP(C24,'[1]MT khoa'!$C$7:$R$37,6,0),"")</f>
        <v/>
      </c>
      <c r="G24" s="7" t="str">
        <f ca="1">IFERROR(VLOOKUP(C24,'[1]MT khoa'!$C$7:$R$37,7,0),"")</f>
        <v/>
      </c>
      <c r="H24" s="182" t="str">
        <f ca="1">IFERROR(VLOOKUP(C24,'[1]MT khoa'!$C$7:$R$37,8,0),"")</f>
        <v/>
      </c>
      <c r="I24" s="182" t="str">
        <f ca="1">IFERROR(IF(LEN(VLOOKUP(C24,'[1]MT khoa'!$C$7:$R$37,12,0))=0,"",VLOOKUP(C24,'[1]MT khoa'!$C$7:$R$37,12,0)),"")</f>
        <v/>
      </c>
      <c r="J24" s="4"/>
      <c r="K24" s="9" t="str">
        <f t="shared" si="1"/>
        <v/>
      </c>
      <c r="L24" s="189" t="str">
        <f ca="1">IFERROR(MATCH(C24,'[1]MT khoa'!$C$7:$C$37,0),"")</f>
        <v/>
      </c>
      <c r="M24" s="187" t="str">
        <f ca="1">SUBSTITUTE((IFERROR(VLOOKUP(C24,'[1]MT khoa'!$C$7:$U$37,19,0),"")),"@",ROW())</f>
        <v/>
      </c>
    </row>
    <row r="25" spans="1:13" ht="38.049999999999997" customHeight="1">
      <c r="A25" s="190" t="str">
        <f ca="1">IFERROR(MATCH("x",OFFSET('[1]3.ĐD truong'!$F$6,A24+1,0,30,1),0)+A24,"")</f>
        <v/>
      </c>
      <c r="B25" s="29" t="str">
        <f t="shared" ca="1" si="0"/>
        <v/>
      </c>
      <c r="C25" s="71" t="str">
        <f ca="1">IFERROR(INDEX('[1]3.ĐD truong'!$C$7:$C$37,A25,0),"")</f>
        <v/>
      </c>
      <c r="D25" s="72" t="str">
        <f ca="1">IFERROR(INDEX('[1]3.ĐD truong'!$G$7:$G$37,A25,0),"")</f>
        <v/>
      </c>
      <c r="E25" s="5" t="str">
        <f ca="1">IFERROR(VLOOKUP(C25,'[1]MT khoa'!$C$7:$R$37,4,0),"")</f>
        <v/>
      </c>
      <c r="F25" s="6" t="str">
        <f ca="1">IFERROR(VLOOKUP(C25,'[1]MT khoa'!$C$7:$R$37,6,0),"")</f>
        <v/>
      </c>
      <c r="G25" s="7" t="str">
        <f ca="1">IFERROR(VLOOKUP(C25,'[1]MT khoa'!$C$7:$R$37,7,0),"")</f>
        <v/>
      </c>
      <c r="H25" s="182" t="str">
        <f ca="1">IFERROR(VLOOKUP(C25,'[1]MT khoa'!$C$7:$R$37,8,0),"")</f>
        <v/>
      </c>
      <c r="I25" s="182" t="str">
        <f ca="1">IFERROR(IF(LEN(VLOOKUP(C25,'[1]MT khoa'!$C$7:$R$37,12,0))=0,"",VLOOKUP(C25,'[1]MT khoa'!$C$7:$R$37,12,0)),"")</f>
        <v/>
      </c>
      <c r="J25" s="4"/>
      <c r="K25" s="9" t="str">
        <f t="shared" si="1"/>
        <v/>
      </c>
      <c r="L25" s="189" t="str">
        <f ca="1">IFERROR(MATCH(C25,'[1]MT khoa'!$C$7:$C$37,0),"")</f>
        <v/>
      </c>
      <c r="M25" s="187" t="str">
        <f ca="1">SUBSTITUTE((IFERROR(VLOOKUP(C25,'[1]MT khoa'!$C$7:$U$37,19,0),"")),"@",ROW())</f>
        <v/>
      </c>
    </row>
    <row r="26" spans="1:13" ht="38.049999999999997" customHeight="1">
      <c r="A26" s="190" t="str">
        <f ca="1">IFERROR(MATCH("x",OFFSET('[1]3.ĐD truong'!$F$6,A25+1,0,30,1),0)+A25,"")</f>
        <v/>
      </c>
      <c r="B26" s="29" t="str">
        <f t="shared" ca="1" si="0"/>
        <v/>
      </c>
      <c r="C26" s="71" t="str">
        <f ca="1">IFERROR(INDEX('[1]3.ĐD truong'!$C$7:$C$37,A26,0),"")</f>
        <v/>
      </c>
      <c r="D26" s="72" t="str">
        <f ca="1">IFERROR(INDEX('[1]3.ĐD truong'!$G$7:$G$37,A26,0),"")</f>
        <v/>
      </c>
      <c r="E26" s="5" t="str">
        <f ca="1">IFERROR(VLOOKUP(C26,'[1]MT khoa'!$C$7:$R$37,4,0),"")</f>
        <v/>
      </c>
      <c r="F26" s="6" t="str">
        <f ca="1">IFERROR(VLOOKUP(C26,'[1]MT khoa'!$C$7:$R$37,6,0),"")</f>
        <v/>
      </c>
      <c r="G26" s="7" t="str">
        <f ca="1">IFERROR(VLOOKUP(C26,'[1]MT khoa'!$C$7:$R$37,7,0),"")</f>
        <v/>
      </c>
      <c r="H26" s="73" t="str">
        <f ca="1">IFERROR(VLOOKUP(C26,'[1]MT khoa'!$C$7:$R$37,8,0),"")</f>
        <v/>
      </c>
      <c r="I26" s="73" t="str">
        <f ca="1">IFERROR(IF(LEN(VLOOKUP(C26,'[1]MT khoa'!$C$7:$R$37,12,0))=0,"",VLOOKUP(C26,'[1]MT khoa'!$C$7:$R$37,12,0)),"")</f>
        <v/>
      </c>
      <c r="J26" s="4"/>
      <c r="K26" s="9" t="str">
        <f t="shared" si="1"/>
        <v/>
      </c>
      <c r="L26" s="189" t="str">
        <f ca="1">IFERROR(MATCH(C26,'[1]MT khoa'!$C$7:$C$37,0),"")</f>
        <v/>
      </c>
      <c r="M26" s="187" t="str">
        <f ca="1">SUBSTITUTE((IFERROR(VLOOKUP(C26,'[1]MT khoa'!$C$7:$U$37,19,0),"")),"@",ROW())</f>
        <v/>
      </c>
    </row>
    <row r="27" spans="1:13">
      <c r="A27" s="190" t="str">
        <f ca="1">IFERROR(MATCH("x",OFFSET('[1]3.ĐD truong'!$F$6,A26+1,0,30,1),0)+A26,"")</f>
        <v/>
      </c>
      <c r="B27" s="29" t="str">
        <f t="shared" ca="1" si="0"/>
        <v/>
      </c>
      <c r="C27" s="71" t="str">
        <f ca="1">IFERROR(INDEX('[1]3.ĐD truong'!$C$7:$C$37,A27,0),"")</f>
        <v/>
      </c>
      <c r="D27" s="72" t="str">
        <f ca="1">IFERROR(INDEX('[1]3.ĐD truong'!$G$7:$G$37,A27,0),"")</f>
        <v/>
      </c>
      <c r="E27" s="5" t="str">
        <f ca="1">IFERROR(VLOOKUP(C27,'[1]MT khoa'!$C$7:$R$37,4,0),"")</f>
        <v/>
      </c>
      <c r="F27" s="6" t="str">
        <f ca="1">IFERROR(VLOOKUP(C27,'[1]MT khoa'!$C$7:$R$37,6,0),"")</f>
        <v/>
      </c>
      <c r="G27" s="180" t="str">
        <f ca="1">IFERROR(VLOOKUP(C27,'[1]MT khoa'!$C$7:$R$37,7,0),"")</f>
        <v/>
      </c>
      <c r="H27" s="182" t="str">
        <f ca="1">IFERROR(VLOOKUP(C27,'[1]MT khoa'!$C$7:$R$37,8,0),"")</f>
        <v/>
      </c>
      <c r="I27" s="185" t="str">
        <f ca="1">IFERROR(IF(LEN(VLOOKUP(C27,'[1]MT khoa'!$C$7:$R$37,12,0))=0,"",VLOOKUP(C27,'[1]MT khoa'!$C$7:$R$37,12,0)),"")</f>
        <v/>
      </c>
      <c r="J27" s="4"/>
      <c r="K27" s="9" t="str">
        <f t="shared" si="1"/>
        <v/>
      </c>
      <c r="L27" s="189" t="str">
        <f ca="1">IFERROR(MATCH(C27,'[1]MT khoa'!$C$7:$C$37,0),"")</f>
        <v/>
      </c>
      <c r="M27" s="187" t="str">
        <f ca="1">SUBSTITUTE((IFERROR(VLOOKUP(C27,'[1]MT khoa'!$C$7:$U$37,19,0),"")),"@",ROW())</f>
        <v/>
      </c>
    </row>
    <row r="28" spans="1:13">
      <c r="A28" s="190" t="str">
        <f ca="1">IFERROR(MATCH("x",OFFSET('[1]3.ĐD truong'!$F$6,A27+1,0,30,1),0)+A27,"")</f>
        <v/>
      </c>
      <c r="B28" s="29" t="str">
        <f t="shared" ca="1" si="0"/>
        <v/>
      </c>
      <c r="C28" s="71" t="str">
        <f ca="1">IFERROR(INDEX('[1]3.ĐD truong'!$C$7:$C$37,A28,0),"")</f>
        <v/>
      </c>
      <c r="D28" s="72" t="str">
        <f ca="1">IFERROR(INDEX('[1]3.ĐD truong'!$G$7:$G$37,A28,0),"")</f>
        <v/>
      </c>
      <c r="E28" s="5" t="str">
        <f ca="1">IFERROR(VLOOKUP(C28,'[1]MT khoa'!$C$7:$R$37,4,0),"")</f>
        <v/>
      </c>
      <c r="F28" s="6" t="str">
        <f ca="1">IFERROR(VLOOKUP(C28,'[1]MT khoa'!$C$7:$R$37,6,0),"")</f>
        <v/>
      </c>
      <c r="G28" s="180" t="str">
        <f ca="1">IFERROR(VLOOKUP(C28,'[1]MT khoa'!$C$7:$R$37,7,0),"")</f>
        <v/>
      </c>
      <c r="H28" s="182" t="str">
        <f ca="1">IFERROR(VLOOKUP(C28,'[1]MT khoa'!$C$7:$R$37,8,0),"")</f>
        <v/>
      </c>
      <c r="I28" s="185" t="str">
        <f ca="1">IFERROR(IF(LEN(VLOOKUP(C28,'[1]MT khoa'!$C$7:$R$37,12,0))=0,"",VLOOKUP(C28,'[1]MT khoa'!$C$7:$R$37,12,0)),"")</f>
        <v/>
      </c>
      <c r="J28" s="4"/>
      <c r="K28" s="9" t="str">
        <f t="shared" si="1"/>
        <v/>
      </c>
      <c r="L28" s="189" t="str">
        <f ca="1">IFERROR(MATCH(C28,'[1]MT khoa'!$C$7:$C$37,0),"")</f>
        <v/>
      </c>
      <c r="M28" s="187" t="str">
        <f ca="1">SUBSTITUTE((IFERROR(VLOOKUP(C28,'[1]MT khoa'!$C$7:$U$37,19,0),"")),"@",ROW())</f>
        <v/>
      </c>
    </row>
    <row r="29" spans="1:13">
      <c r="A29" s="190" t="str">
        <f ca="1">IFERROR(MATCH("x",OFFSET('[1]3.ĐD truong'!$F$6,A28+1,0,30,1),0)+A28,"")</f>
        <v/>
      </c>
      <c r="B29" s="29" t="str">
        <f t="shared" ca="1" si="0"/>
        <v/>
      </c>
      <c r="C29" s="71" t="str">
        <f ca="1">IFERROR(INDEX('[1]3.ĐD truong'!$C$7:$C$37,A29,0),"")</f>
        <v/>
      </c>
      <c r="D29" s="72" t="str">
        <f ca="1">IFERROR(INDEX('[1]3.ĐD truong'!$G$7:$G$37,A29,0),"")</f>
        <v/>
      </c>
      <c r="E29" s="5" t="str">
        <f ca="1">IFERROR(VLOOKUP(C29,'[1]MT khoa'!$C$7:$R$37,4,0),"")</f>
        <v/>
      </c>
      <c r="F29" s="6" t="str">
        <f ca="1">IFERROR(VLOOKUP(C29,'[1]MT khoa'!$C$7:$R$37,6,0),"")</f>
        <v/>
      </c>
      <c r="G29" s="180" t="str">
        <f ca="1">IFERROR(VLOOKUP(C29,'[1]MT khoa'!$C$7:$R$37,7,0),"")</f>
        <v/>
      </c>
      <c r="H29" s="182" t="str">
        <f ca="1">IFERROR(VLOOKUP(C29,'[1]MT khoa'!$C$7:$R$37,8,0),"")</f>
        <v/>
      </c>
      <c r="I29" s="185" t="str">
        <f ca="1">IFERROR(IF(LEN(VLOOKUP(C29,'[1]MT khoa'!$C$7:$R$37,12,0))=0,"",VLOOKUP(C29,'[1]MT khoa'!$C$7:$R$37,12,0)),"")</f>
        <v/>
      </c>
      <c r="J29" s="4"/>
      <c r="K29" s="9" t="str">
        <f t="shared" si="1"/>
        <v/>
      </c>
      <c r="L29" s="189" t="str">
        <f ca="1">IFERROR(MATCH(C29,'[1]MT khoa'!$C$7:$C$37,0),"")</f>
        <v/>
      </c>
      <c r="M29" s="187" t="str">
        <f ca="1">SUBSTITUTE((IFERROR(VLOOKUP(C29,'[1]MT khoa'!$C$7:$U$37,19,0),"")),"@",ROW())</f>
        <v/>
      </c>
    </row>
    <row r="30" spans="1:13">
      <c r="A30" s="190" t="str">
        <f ca="1">IFERROR(MATCH("x",OFFSET('[1]3.ĐD truong'!$F$6,A29+1,0,30,1),0)+A29,"")</f>
        <v/>
      </c>
      <c r="B30" s="29" t="str">
        <f t="shared" ca="1" si="0"/>
        <v/>
      </c>
      <c r="C30" s="71" t="str">
        <f ca="1">IFERROR(INDEX('[1]3.ĐD truong'!$C$7:$C$37,A30,0),"")</f>
        <v/>
      </c>
      <c r="D30" s="72" t="str">
        <f ca="1">IFERROR(INDEX('[1]3.ĐD truong'!$G$7:$G$37,A30,0),"")</f>
        <v/>
      </c>
      <c r="E30" s="5" t="str">
        <f ca="1">IFERROR(VLOOKUP(C30,'[1]MT khoa'!$C$7:$R$37,4,0),"")</f>
        <v/>
      </c>
      <c r="F30" s="6" t="str">
        <f ca="1">IFERROR(VLOOKUP(C30,'[1]MT khoa'!$C$7:$R$37,6,0),"")</f>
        <v/>
      </c>
      <c r="G30" s="180" t="str">
        <f ca="1">IFERROR(VLOOKUP(C30,'[1]MT khoa'!$C$7:$R$37,7,0),"")</f>
        <v/>
      </c>
      <c r="H30" s="182" t="str">
        <f ca="1">IFERROR(VLOOKUP(C30,'[1]MT khoa'!$C$7:$R$37,8,0),"")</f>
        <v/>
      </c>
      <c r="I30" s="185" t="str">
        <f ca="1">IFERROR(IF(LEN(VLOOKUP(C30,'[1]MT khoa'!$C$7:$R$37,12,0))=0,"",VLOOKUP(C30,'[1]MT khoa'!$C$7:$R$37,12,0)),"")</f>
        <v/>
      </c>
      <c r="J30" s="4"/>
      <c r="K30" s="9" t="str">
        <f t="shared" si="1"/>
        <v/>
      </c>
      <c r="L30" s="189" t="str">
        <f ca="1">IFERROR(MATCH(C30,'[1]MT khoa'!$C$7:$C$37,0),"")</f>
        <v/>
      </c>
      <c r="M30" s="187" t="str">
        <f ca="1">SUBSTITUTE((IFERROR(VLOOKUP(C30,'[1]MT khoa'!$C$7:$U$37,19,0),"")),"@",ROW())</f>
        <v/>
      </c>
    </row>
    <row r="31" spans="1:13">
      <c r="A31" s="190" t="str">
        <f ca="1">IFERROR(MATCH("x",OFFSET('[1]3.ĐD truong'!$F$6,A30+1,0,30,1),0)+A30,"")</f>
        <v/>
      </c>
      <c r="B31" s="29" t="str">
        <f t="shared" ca="1" si="0"/>
        <v/>
      </c>
      <c r="C31" s="71" t="str">
        <f ca="1">IFERROR(INDEX('[1]3.ĐD truong'!$C$7:$C$37,A31,0),"")</f>
        <v/>
      </c>
      <c r="D31" s="72" t="str">
        <f ca="1">IFERROR(INDEX('[1]3.ĐD truong'!$G$7:$G$37,A31,0),"")</f>
        <v/>
      </c>
      <c r="E31" s="5" t="str">
        <f ca="1">IFERROR(VLOOKUP(C31,'[1]MT khoa'!$C$7:$R$37,4,0),"")</f>
        <v/>
      </c>
      <c r="F31" s="6" t="str">
        <f ca="1">IFERROR(VLOOKUP(C31,'[1]MT khoa'!$C$7:$R$37,6,0),"")</f>
        <v/>
      </c>
      <c r="G31" s="180" t="str">
        <f ca="1">IFERROR(VLOOKUP(C31,'[1]MT khoa'!$C$7:$R$37,7,0),"")</f>
        <v/>
      </c>
      <c r="H31" s="182" t="str">
        <f ca="1">IFERROR(VLOOKUP(C31,'[1]MT khoa'!$C$7:$R$37,8,0),"")</f>
        <v/>
      </c>
      <c r="I31" s="185" t="str">
        <f ca="1">IFERROR(IF(LEN(VLOOKUP(C31,'[1]MT khoa'!$C$7:$R$37,12,0))=0,"",VLOOKUP(C31,'[1]MT khoa'!$C$7:$R$37,12,0)),"")</f>
        <v/>
      </c>
      <c r="J31" s="4"/>
      <c r="K31" s="9" t="str">
        <f t="shared" si="1"/>
        <v/>
      </c>
      <c r="L31" s="189" t="str">
        <f ca="1">IFERROR(MATCH(C31,'[1]MT khoa'!$C$7:$C$37,0),"")</f>
        <v/>
      </c>
      <c r="M31" s="187" t="str">
        <f ca="1">SUBSTITUTE((IFERROR(VLOOKUP(C31,'[1]MT khoa'!$C$7:$U$37,19,0),"")),"@",ROW())</f>
        <v/>
      </c>
    </row>
    <row r="32" spans="1:13">
      <c r="A32" s="190" t="str">
        <f ca="1">IFERROR(MATCH("x",OFFSET('[1]3.ĐD truong'!$F$6,A31+1,0,30,1),0)+A31,"")</f>
        <v/>
      </c>
      <c r="B32" s="29" t="str">
        <f t="shared" ca="1" si="0"/>
        <v/>
      </c>
      <c r="C32" s="71" t="str">
        <f ca="1">IFERROR(INDEX('[1]3.ĐD truong'!$C$7:$C$37,A32,0),"")</f>
        <v/>
      </c>
      <c r="D32" s="72" t="str">
        <f ca="1">IFERROR(INDEX('[1]3.ĐD truong'!$G$7:$G$37,A32,0),"")</f>
        <v/>
      </c>
      <c r="E32" s="5" t="str">
        <f ca="1">IFERROR(VLOOKUP(C32,'[1]MT khoa'!$C$7:$R$37,4,0),"")</f>
        <v/>
      </c>
      <c r="F32" s="6" t="str">
        <f ca="1">IFERROR(VLOOKUP(C32,'[1]MT khoa'!$C$7:$R$37,6,0),"")</f>
        <v/>
      </c>
      <c r="G32" s="180" t="str">
        <f ca="1">IFERROR(VLOOKUP(C32,'[1]MT khoa'!$C$7:$R$37,7,0),"")</f>
        <v/>
      </c>
      <c r="H32" s="182" t="str">
        <f ca="1">IFERROR(VLOOKUP(C32,'[1]MT khoa'!$C$7:$R$37,8,0),"")</f>
        <v/>
      </c>
      <c r="I32" s="185" t="str">
        <f ca="1">IFERROR(IF(LEN(VLOOKUP(C32,'[1]MT khoa'!$C$7:$R$37,12,0))=0,"",VLOOKUP(C32,'[1]MT khoa'!$C$7:$R$37,12,0)),"")</f>
        <v/>
      </c>
      <c r="J32" s="4"/>
      <c r="K32" s="9" t="str">
        <f t="shared" si="1"/>
        <v/>
      </c>
      <c r="L32" s="189" t="str">
        <f ca="1">IFERROR(MATCH(C32,'[1]MT khoa'!$C$7:$C$37,0),"")</f>
        <v/>
      </c>
      <c r="M32" s="187" t="str">
        <f ca="1">SUBSTITUTE((IFERROR(VLOOKUP(C32,'[1]MT khoa'!$C$7:$U$37,19,0),"")),"@",ROW())</f>
        <v/>
      </c>
    </row>
    <row r="33" spans="1:13">
      <c r="A33" s="190" t="str">
        <f ca="1">IFERROR(MATCH("x",OFFSET('[1]3.ĐD truong'!$F$6,A32+1,0,30,1),0)+A32,"")</f>
        <v/>
      </c>
      <c r="B33" s="29" t="str">
        <f t="shared" ca="1" si="0"/>
        <v/>
      </c>
      <c r="C33" s="71" t="str">
        <f ca="1">IFERROR(INDEX('[1]3.ĐD truong'!$C$7:$C$37,A33,0),"")</f>
        <v/>
      </c>
      <c r="D33" s="72" t="str">
        <f ca="1">IFERROR(INDEX('[1]3.ĐD truong'!$G$7:$G$37,A33,0),"")</f>
        <v/>
      </c>
      <c r="E33" s="5" t="str">
        <f ca="1">IFERROR(VLOOKUP(C33,'[1]MT khoa'!$C$7:$R$37,4,0),"")</f>
        <v/>
      </c>
      <c r="F33" s="6" t="str">
        <f ca="1">IFERROR(VLOOKUP(C33,'[1]MT khoa'!$C$7:$R$37,6,0),"")</f>
        <v/>
      </c>
      <c r="G33" s="180" t="str">
        <f ca="1">IFERROR(VLOOKUP(C33,'[1]MT khoa'!$C$7:$R$37,7,0),"")</f>
        <v/>
      </c>
      <c r="H33" s="182" t="str">
        <f ca="1">IFERROR(VLOOKUP(C33,'[1]MT khoa'!$C$7:$R$37,8,0),"")</f>
        <v/>
      </c>
      <c r="I33" s="185" t="str">
        <f ca="1">IFERROR(IF(LEN(VLOOKUP(C33,'[1]MT khoa'!$C$7:$R$37,12,0))=0,"",VLOOKUP(C33,'[1]MT khoa'!$C$7:$R$37,12,0)),"")</f>
        <v/>
      </c>
      <c r="J33" s="4"/>
      <c r="K33" s="9" t="str">
        <f t="shared" si="1"/>
        <v/>
      </c>
      <c r="L33" s="189" t="str">
        <f ca="1">IFERROR(MATCH(C33,'[1]MT khoa'!$C$7:$C$37,0),"")</f>
        <v/>
      </c>
      <c r="M33" s="187" t="str">
        <f ca="1">SUBSTITUTE((IFERROR(VLOOKUP(C33,'[1]MT khoa'!$C$7:$U$37,19,0),"")),"@",ROW())</f>
        <v/>
      </c>
    </row>
    <row r="34" spans="1:13">
      <c r="A34" s="190" t="str">
        <f ca="1">IFERROR(MATCH("x",OFFSET('[1]3.ĐD truong'!$F$6,A33+1,0,30,1),0)+A33,"")</f>
        <v/>
      </c>
      <c r="B34" s="29" t="str">
        <f t="shared" ca="1" si="0"/>
        <v/>
      </c>
      <c r="C34" s="71" t="str">
        <f ca="1">IFERROR(INDEX('[1]3.ĐD truong'!$C$7:$C$37,A34,0),"")</f>
        <v/>
      </c>
      <c r="D34" s="72" t="str">
        <f ca="1">IFERROR(INDEX('[1]3.ĐD truong'!$G$7:$G$37,A34,0),"")</f>
        <v/>
      </c>
      <c r="E34" s="5" t="str">
        <f ca="1">IFERROR(VLOOKUP(C34,'[1]MT khoa'!$C$7:$R$37,4,0),"")</f>
        <v/>
      </c>
      <c r="F34" s="6" t="str">
        <f ca="1">IFERROR(VLOOKUP(C34,'[1]MT khoa'!$C$7:$R$37,6,0),"")</f>
        <v/>
      </c>
      <c r="G34" s="180" t="str">
        <f ca="1">IFERROR(VLOOKUP(C34,'[1]MT khoa'!$C$7:$R$37,7,0),"")</f>
        <v/>
      </c>
      <c r="H34" s="182" t="str">
        <f ca="1">IFERROR(VLOOKUP(C34,'[1]MT khoa'!$C$7:$R$37,8,0),"")</f>
        <v/>
      </c>
      <c r="I34" s="185" t="str">
        <f ca="1">IFERROR(IF(LEN(VLOOKUP(C34,'[1]MT khoa'!$C$7:$R$37,12,0))=0,"",VLOOKUP(C34,'[1]MT khoa'!$C$7:$R$37,12,0)),"")</f>
        <v/>
      </c>
      <c r="J34" s="4"/>
      <c r="K34" s="9" t="str">
        <f t="shared" si="1"/>
        <v/>
      </c>
      <c r="L34" s="189" t="str">
        <f ca="1">IFERROR(MATCH(C34,'[1]MT khoa'!$C$7:$C$37,0),"")</f>
        <v/>
      </c>
      <c r="M34" s="187" t="str">
        <f ca="1">SUBSTITUTE((IFERROR(VLOOKUP(C34,'[1]MT khoa'!$C$7:$U$37,19,0),"")),"@",ROW())</f>
        <v/>
      </c>
    </row>
    <row r="35" spans="1:13">
      <c r="A35" s="190" t="str">
        <f ca="1">IFERROR(MATCH("x",OFFSET('[1]3.ĐD truong'!$F$6,A34+1,0,30,1),0)+A34,"")</f>
        <v/>
      </c>
      <c r="B35" s="29" t="str">
        <f t="shared" ca="1" si="0"/>
        <v/>
      </c>
      <c r="C35" s="71" t="str">
        <f ca="1">IFERROR(INDEX('[1]3.ĐD truong'!$C$7:$C$37,A35,0),"")</f>
        <v/>
      </c>
      <c r="D35" s="72" t="str">
        <f ca="1">IFERROR(INDEX('[1]3.ĐD truong'!$G$7:$G$37,A35,0),"")</f>
        <v/>
      </c>
      <c r="E35" s="5" t="str">
        <f ca="1">IFERROR(VLOOKUP(C35,'[1]MT khoa'!$C$7:$R$37,4,0),"")</f>
        <v/>
      </c>
      <c r="F35" s="6" t="str">
        <f ca="1">IFERROR(VLOOKUP(C35,'[1]MT khoa'!$C$7:$R$37,6,0),"")</f>
        <v/>
      </c>
      <c r="G35" s="180" t="str">
        <f ca="1">IFERROR(VLOOKUP(C35,'[1]MT khoa'!$C$7:$R$37,7,0),"")</f>
        <v/>
      </c>
      <c r="H35" s="182" t="str">
        <f ca="1">IFERROR(VLOOKUP(C35,'[1]MT khoa'!$C$7:$R$37,8,0),"")</f>
        <v/>
      </c>
      <c r="I35" s="185" t="str">
        <f ca="1">IFERROR(IF(LEN(VLOOKUP(C35,'[1]MT khoa'!$C$7:$R$37,12,0))=0,"",VLOOKUP(C35,'[1]MT khoa'!$C$7:$R$37,12,0)),"")</f>
        <v/>
      </c>
      <c r="J35" s="4"/>
      <c r="K35" s="9" t="str">
        <f t="shared" si="1"/>
        <v/>
      </c>
      <c r="L35" s="189" t="str">
        <f ca="1">IFERROR(MATCH(C35,'[1]MT khoa'!$C$7:$C$37,0),"")</f>
        <v/>
      </c>
      <c r="M35" s="187" t="str">
        <f ca="1">SUBSTITUTE((IFERROR(VLOOKUP(C35,'[1]MT khoa'!$C$7:$U$37,19,0),"")),"@",ROW())</f>
        <v/>
      </c>
    </row>
    <row r="36" spans="1:13">
      <c r="A36" s="190" t="str">
        <f ca="1">IFERROR(MATCH("x",OFFSET('[1]3.ĐD truong'!$F$6,A35+1,0,30,1),0)+A35,"")</f>
        <v/>
      </c>
      <c r="B36" s="29" t="str">
        <f t="shared" ca="1" si="0"/>
        <v/>
      </c>
      <c r="C36" s="71" t="str">
        <f ca="1">IFERROR(INDEX('[1]3.ĐD truong'!$C$7:$C$37,A36,0),"")</f>
        <v/>
      </c>
      <c r="D36" s="72" t="str">
        <f ca="1">IFERROR(INDEX('[1]3.ĐD truong'!$G$7:$G$37,A36,0),"")</f>
        <v/>
      </c>
      <c r="E36" s="5" t="str">
        <f ca="1">IFERROR(VLOOKUP(C36,'[1]MT khoa'!$C$7:$R$37,4,0),"")</f>
        <v/>
      </c>
      <c r="F36" s="6" t="str">
        <f ca="1">IFERROR(VLOOKUP(C36,'[1]MT khoa'!$C$7:$R$37,6,0),"")</f>
        <v/>
      </c>
      <c r="G36" s="180" t="str">
        <f ca="1">IFERROR(VLOOKUP(C36,'[1]MT khoa'!$C$7:$R$37,7,0),"")</f>
        <v/>
      </c>
      <c r="H36" s="182" t="str">
        <f ca="1">IFERROR(VLOOKUP(C36,'[1]MT khoa'!$C$7:$R$37,8,0),"")</f>
        <v/>
      </c>
      <c r="I36" s="185" t="str">
        <f ca="1">IFERROR(IF(LEN(VLOOKUP(C36,'[1]MT khoa'!$C$7:$R$37,12,0))=0,"",VLOOKUP(C36,'[1]MT khoa'!$C$7:$R$37,12,0)),"")</f>
        <v/>
      </c>
      <c r="J36" s="4"/>
      <c r="K36" s="9" t="str">
        <f t="shared" si="1"/>
        <v/>
      </c>
      <c r="L36" s="189" t="str">
        <f ca="1">IFERROR(MATCH(C36,'[1]MT khoa'!$C$7:$C$37,0),"")</f>
        <v/>
      </c>
      <c r="M36" s="187" t="str">
        <f ca="1">SUBSTITUTE((IFERROR(VLOOKUP(C36,'[1]MT khoa'!$C$7:$U$37,19,0),"")),"@",ROW())</f>
        <v/>
      </c>
    </row>
    <row r="37" spans="1:13">
      <c r="A37" s="190" t="str">
        <f ca="1">IFERROR(MATCH("x",OFFSET('[1]3.ĐD truong'!$F$6,A36+1,0,30,1),0)+A36,"")</f>
        <v/>
      </c>
      <c r="B37" s="29" t="str">
        <f t="shared" ca="1" si="0"/>
        <v/>
      </c>
      <c r="C37" s="71" t="str">
        <f ca="1">IFERROR(INDEX('[1]3.ĐD truong'!$C$7:$C$37,A37,0),"")</f>
        <v/>
      </c>
      <c r="D37" s="72" t="str">
        <f ca="1">IFERROR(INDEX('[1]3.ĐD truong'!$G$7:$G$37,A37,0),"")</f>
        <v/>
      </c>
      <c r="E37" s="5" t="str">
        <f ca="1">IFERROR(VLOOKUP(C37,'[1]MT khoa'!$C$7:$R$37,4,0),"")</f>
        <v/>
      </c>
      <c r="F37" s="6" t="str">
        <f ca="1">IFERROR(VLOOKUP(C37,'[1]MT khoa'!$C$7:$R$37,6,0),"")</f>
        <v/>
      </c>
      <c r="G37" s="180" t="str">
        <f ca="1">IFERROR(VLOOKUP(C37,'[1]MT khoa'!$C$7:$R$37,7,0),"")</f>
        <v/>
      </c>
      <c r="H37" s="182" t="str">
        <f ca="1">IFERROR(VLOOKUP(C37,'[1]MT khoa'!$C$7:$R$37,8,0),"")</f>
        <v/>
      </c>
      <c r="I37" s="185" t="str">
        <f ca="1">IFERROR(IF(LEN(VLOOKUP(C37,'[1]MT khoa'!$C$7:$R$37,12,0))=0,"",VLOOKUP(C37,'[1]MT khoa'!$C$7:$R$37,12,0)),"")</f>
        <v/>
      </c>
      <c r="J37" s="4"/>
      <c r="K37" s="9" t="str">
        <f t="shared" si="1"/>
        <v/>
      </c>
      <c r="L37" s="189" t="str">
        <f ca="1">IFERROR(MATCH(C37,'[1]MT khoa'!$C$7:$C$37,0),"")</f>
        <v/>
      </c>
      <c r="M37" s="187" t="str">
        <f ca="1">SUBSTITUTE((IFERROR(VLOOKUP(C37,'[1]MT khoa'!$C$7:$U$37,19,0),"")),"@",ROW())</f>
        <v/>
      </c>
    </row>
    <row r="38" spans="1:13">
      <c r="A38" s="190" t="str">
        <f ca="1">IFERROR(MATCH("x",OFFSET('[1]3.ĐD truong'!$F$6,A37+1,0,30,1),0)+A37,"")</f>
        <v/>
      </c>
      <c r="B38" s="29" t="str">
        <f t="shared" ca="1" si="0"/>
        <v/>
      </c>
      <c r="C38" s="71" t="str">
        <f ca="1">IFERROR(INDEX('[1]3.ĐD truong'!$C$7:$C$37,A38,0),"")</f>
        <v/>
      </c>
      <c r="D38" s="72" t="str">
        <f ca="1">IFERROR(INDEX('[1]3.ĐD truong'!$G$7:$G$37,A38,0),"")</f>
        <v/>
      </c>
      <c r="E38" s="5" t="str">
        <f ca="1">IFERROR(VLOOKUP(C38,'[1]MT khoa'!$C$7:$R$37,4,0),"")</f>
        <v/>
      </c>
      <c r="F38" s="6" t="str">
        <f ca="1">IFERROR(VLOOKUP(C38,'[1]MT khoa'!$C$7:$R$37,6,0),"")</f>
        <v/>
      </c>
      <c r="G38" s="180" t="str">
        <f ca="1">IFERROR(VLOOKUP(C38,'[1]MT khoa'!$C$7:$R$37,7,0),"")</f>
        <v/>
      </c>
      <c r="H38" s="182" t="str">
        <f ca="1">IFERROR(VLOOKUP(C38,'[1]MT khoa'!$C$7:$R$37,8,0),"")</f>
        <v/>
      </c>
      <c r="I38" s="185" t="str">
        <f ca="1">IFERROR(IF(LEN(VLOOKUP(C38,'[1]MT khoa'!$C$7:$R$37,12,0))=0,"",VLOOKUP(C38,'[1]MT khoa'!$C$7:$R$37,12,0)),"")</f>
        <v/>
      </c>
      <c r="J38" s="4"/>
      <c r="K38" s="9" t="str">
        <f t="shared" si="1"/>
        <v/>
      </c>
      <c r="L38" s="189" t="str">
        <f ca="1">IFERROR(MATCH(C38,'[1]MT khoa'!$C$7:$C$37,0),"")</f>
        <v/>
      </c>
      <c r="M38" s="187" t="str">
        <f ca="1">SUBSTITUTE((IFERROR(VLOOKUP(C38,'[1]MT khoa'!$C$7:$U$37,19,0),"")),"@",ROW())</f>
        <v/>
      </c>
    </row>
    <row r="39" spans="1:13">
      <c r="A39" s="190" t="str">
        <f ca="1">IFERROR(MATCH("x",OFFSET('[1]3.ĐD truong'!$F$6,A38+1,0,30,1),0)+A38,"")</f>
        <v/>
      </c>
      <c r="B39" s="29" t="str">
        <f t="shared" ca="1" si="0"/>
        <v/>
      </c>
      <c r="C39" s="71" t="str">
        <f ca="1">IFERROR(INDEX('[1]3.ĐD truong'!$C$7:$C$37,A39,0),"")</f>
        <v/>
      </c>
      <c r="D39" s="72" t="str">
        <f ca="1">IFERROR(INDEX('[1]3.ĐD truong'!$G$7:$G$37,A39,0),"")</f>
        <v/>
      </c>
      <c r="E39" s="5" t="str">
        <f ca="1">IFERROR(VLOOKUP(C39,'[1]MT khoa'!$C$7:$R$37,4,0),"")</f>
        <v/>
      </c>
      <c r="F39" s="6" t="str">
        <f ca="1">IFERROR(VLOOKUP(C39,'[1]MT khoa'!$C$7:$R$37,6,0),"")</f>
        <v/>
      </c>
      <c r="G39" s="180" t="str">
        <f ca="1">IFERROR(VLOOKUP(C39,'[1]MT khoa'!$C$7:$R$37,7,0),"")</f>
        <v/>
      </c>
      <c r="H39" s="182" t="str">
        <f ca="1">IFERROR(VLOOKUP(C39,'[1]MT khoa'!$C$7:$R$37,8,0),"")</f>
        <v/>
      </c>
      <c r="I39" s="185" t="str">
        <f ca="1">IFERROR(IF(LEN(VLOOKUP(C39,'[1]MT khoa'!$C$7:$R$37,12,0))=0,"",VLOOKUP(C39,'[1]MT khoa'!$C$7:$R$37,12,0)),"")</f>
        <v/>
      </c>
      <c r="J39" s="4"/>
      <c r="K39" s="9" t="str">
        <f t="shared" si="1"/>
        <v/>
      </c>
      <c r="L39" s="189" t="str">
        <f ca="1">IFERROR(MATCH(C39,'[1]MT khoa'!$C$7:$C$37,0),"")</f>
        <v/>
      </c>
      <c r="M39" s="187" t="str">
        <f ca="1">SUBSTITUTE((IFERROR(VLOOKUP(C39,'[1]MT khoa'!$C$7:$U$37,19,0),"")),"@",ROW())</f>
        <v/>
      </c>
    </row>
    <row r="40" spans="1:13">
      <c r="A40" s="190" t="str">
        <f ca="1">IFERROR(MATCH("x",OFFSET('[1]3.ĐD truong'!$F$6,A39+1,0,30,1),0)+A39,"")</f>
        <v/>
      </c>
      <c r="B40" s="29" t="str">
        <f t="shared" ca="1" si="0"/>
        <v/>
      </c>
      <c r="C40" s="71" t="str">
        <f ca="1">IFERROR(INDEX('[1]3.ĐD truong'!$C$7:$C$37,A40,0),"")</f>
        <v/>
      </c>
      <c r="D40" s="72" t="str">
        <f ca="1">IFERROR(INDEX('[1]3.ĐD truong'!$G$7:$G$37,A40,0),"")</f>
        <v/>
      </c>
      <c r="E40" s="5" t="str">
        <f ca="1">IFERROR(VLOOKUP(C40,'[1]MT khoa'!$C$7:$R$37,4,0),"")</f>
        <v/>
      </c>
      <c r="F40" s="6" t="str">
        <f ca="1">IFERROR(VLOOKUP(C40,'[1]MT khoa'!$C$7:$R$37,6,0),"")</f>
        <v/>
      </c>
      <c r="G40" s="180" t="str">
        <f ca="1">IFERROR(VLOOKUP(C40,'[1]MT khoa'!$C$7:$R$37,7,0),"")</f>
        <v/>
      </c>
      <c r="H40" s="182" t="str">
        <f ca="1">IFERROR(VLOOKUP(C40,'[1]MT khoa'!$C$7:$R$37,8,0),"")</f>
        <v/>
      </c>
      <c r="I40" s="185" t="str">
        <f ca="1">IFERROR(IF(LEN(VLOOKUP(C40,'[1]MT khoa'!$C$7:$R$37,12,0))=0,"",VLOOKUP(C40,'[1]MT khoa'!$C$7:$R$37,12,0)),"")</f>
        <v/>
      </c>
      <c r="J40" s="4"/>
      <c r="K40" s="9" t="str">
        <f t="shared" si="1"/>
        <v/>
      </c>
      <c r="L40" s="189" t="str">
        <f ca="1">IFERROR(MATCH(C40,'[1]MT khoa'!$C$7:$C$37,0),"")</f>
        <v/>
      </c>
      <c r="M40" s="187" t="str">
        <f ca="1">SUBSTITUTE((IFERROR(VLOOKUP(C40,'[1]MT khoa'!$C$7:$U$37,19,0),"")),"@",ROW())</f>
        <v/>
      </c>
    </row>
    <row r="41" spans="1:13">
      <c r="A41" s="190"/>
      <c r="B41" s="168"/>
      <c r="C41" s="75" t="s">
        <v>48</v>
      </c>
      <c r="D41" s="76"/>
      <c r="E41" s="76"/>
      <c r="F41" s="76"/>
      <c r="G41" s="76"/>
      <c r="H41" s="76"/>
      <c r="I41" s="76"/>
      <c r="J41" s="76"/>
      <c r="K41" s="77"/>
    </row>
    <row r="42" spans="1:13" ht="14.05" customHeight="1">
      <c r="A42" s="190"/>
      <c r="B42" s="112"/>
      <c r="C42" s="111" t="s">
        <v>156</v>
      </c>
      <c r="D42" s="113"/>
      <c r="E42" s="114" t="str">
        <f>IFERROR(VLOOKUP(C42,KPI_canhan,4,FALSE),"")</f>
        <v/>
      </c>
      <c r="F42" s="127" t="str">
        <f>IF(LEN(IFERROR(VLOOKUP(C42,KPI_canhan,5,FALSE),""))=0,"",IFERROR(VLOOKUP(C42,KPI_canhan,5,FALSE),""))</f>
        <v/>
      </c>
      <c r="G42" s="115" t="str">
        <f>IFERROR(VLOOKUP(C42,KPI_canhan,3,FALSE),"")</f>
        <v/>
      </c>
      <c r="H42" s="128" t="str">
        <f>IFERROR(VLOOKUP(C42,KPI_canhan,2,FALSE),"")</f>
        <v/>
      </c>
      <c r="I42" s="116"/>
      <c r="J42" s="117"/>
      <c r="K42" s="264" t="str">
        <f t="shared" si="1"/>
        <v/>
      </c>
      <c r="L42" s="189" t="str">
        <f>IF(LEN(IFERROR(VLOOKUP(C42,KPI_canhan,5,FALSE),""))=0,"",IFERROR(VLOOKUP(C42,KPI_canhan,5,FALSE),""))</f>
        <v/>
      </c>
    </row>
    <row r="43" spans="1:13" ht="14.05" customHeight="1">
      <c r="A43" s="190"/>
      <c r="B43" s="112"/>
      <c r="C43" s="111" t="s">
        <v>156</v>
      </c>
      <c r="D43" s="113"/>
      <c r="E43" s="114" t="str">
        <f>IFERROR(VLOOKUP(C43,KPI_canhan,4,FALSE),"")</f>
        <v/>
      </c>
      <c r="F43" s="127" t="str">
        <f>IF(LEN(IFERROR(VLOOKUP(C43,KPI_canhan,5,FALSE),""))=0,"",IFERROR(VLOOKUP(C43,KPI_canhan,5,FALSE),""))</f>
        <v/>
      </c>
      <c r="G43" s="115" t="str">
        <f>IFERROR(VLOOKUP(C43,KPI_canhan,3,FALSE),"")</f>
        <v/>
      </c>
      <c r="H43" s="128" t="str">
        <f>IFERROR(VLOOKUP(C43,KPI_canhan,2,FALSE),"")</f>
        <v/>
      </c>
      <c r="I43" s="116"/>
      <c r="J43" s="117"/>
      <c r="K43" s="264" t="str">
        <f t="shared" si="1"/>
        <v/>
      </c>
    </row>
    <row r="44" spans="1:13" ht="14.05" customHeight="1">
      <c r="A44" s="190"/>
      <c r="B44" s="112"/>
      <c r="C44" s="111"/>
      <c r="D44" s="113"/>
      <c r="E44" s="114" t="str">
        <f>IFERROR(VLOOKUP(C44,KPI_canhan,4,FALSE),"")</f>
        <v/>
      </c>
      <c r="F44" s="127" t="str">
        <f>IF(LEN(IFERROR(VLOOKUP(C44,KPI_canhan,5,FALSE),""))=0,"",IFERROR(VLOOKUP(C44,KPI_canhan,5,FALSE),""))</f>
        <v/>
      </c>
      <c r="G44" s="115" t="str">
        <f>IFERROR(VLOOKUP(C44,KPI_canhan,3,FALSE),"")</f>
        <v/>
      </c>
      <c r="H44" s="128" t="str">
        <f>IFERROR(VLOOKUP(C44,KPI_canhan,2,FALSE),"")</f>
        <v/>
      </c>
      <c r="I44" s="116"/>
      <c r="J44" s="117"/>
      <c r="K44" s="264" t="str">
        <f t="shared" si="1"/>
        <v/>
      </c>
    </row>
    <row r="45" spans="1:13" ht="14.05" customHeight="1">
      <c r="A45" s="190"/>
      <c r="B45" s="112"/>
      <c r="C45" s="111"/>
      <c r="D45" s="113"/>
      <c r="E45" s="114" t="str">
        <f>IFERROR(VLOOKUP(C45,KPI_canhan,4,FALSE),"")</f>
        <v/>
      </c>
      <c r="F45" s="127" t="str">
        <f>IF(LEN(IFERROR(VLOOKUP(C45,KPI_canhan,5,FALSE),""))=0,"",IFERROR(VLOOKUP(C45,KPI_canhan,5,FALSE),""))</f>
        <v/>
      </c>
      <c r="G45" s="115" t="str">
        <f>IFERROR(VLOOKUP(C45,KPI_canhan,3,FALSE),"")</f>
        <v/>
      </c>
      <c r="H45" s="128" t="str">
        <f>IFERROR(VLOOKUP(C45,KPI_canhan,2,FALSE),"")</f>
        <v/>
      </c>
      <c r="I45" s="116"/>
      <c r="J45" s="117"/>
      <c r="K45" s="264" t="str">
        <f t="shared" si="1"/>
        <v/>
      </c>
    </row>
    <row r="46" spans="1:13" ht="14.05" customHeight="1">
      <c r="A46" s="190"/>
      <c r="B46" s="112"/>
      <c r="C46" s="111"/>
      <c r="D46" s="113"/>
      <c r="E46" s="114" t="str">
        <f>IFERROR(VLOOKUP(C46,KPI_canhan,4,FALSE),"")</f>
        <v/>
      </c>
      <c r="F46" s="127" t="str">
        <f>IF(LEN(IFERROR(VLOOKUP(C46,KPI_canhan,5,FALSE),""))=0,"",IFERROR(VLOOKUP(C46,KPI_canhan,5,FALSE),""))</f>
        <v/>
      </c>
      <c r="G46" s="115" t="str">
        <f>IFERROR(VLOOKUP(C46,KPI_canhan,3,FALSE),"")</f>
        <v/>
      </c>
      <c r="H46" s="128" t="str">
        <f>IFERROR(VLOOKUP(C46,KPI_canhan,2,FALSE),"")</f>
        <v/>
      </c>
      <c r="I46" s="118"/>
      <c r="J46" s="117"/>
      <c r="K46" s="264" t="str">
        <f t="shared" si="1"/>
        <v/>
      </c>
    </row>
    <row r="47" spans="1:13">
      <c r="A47" s="190"/>
      <c r="B47" s="176"/>
      <c r="C47" s="171" t="s">
        <v>49</v>
      </c>
      <c r="D47" s="61">
        <f>D8+D11</f>
        <v>1</v>
      </c>
      <c r="E47" s="172"/>
      <c r="F47" s="172"/>
      <c r="G47" s="172"/>
      <c r="H47" s="173"/>
      <c r="I47" s="174"/>
      <c r="J47" s="172"/>
      <c r="K47" s="61">
        <f>K8+K11</f>
        <v>0.1</v>
      </c>
    </row>
    <row r="48" spans="1:13">
      <c r="A48" s="190"/>
      <c r="B48" s="15"/>
      <c r="C48" s="15"/>
      <c r="D48" s="15"/>
      <c r="E48" s="16"/>
      <c r="F48" s="16"/>
      <c r="G48" s="16"/>
      <c r="H48" s="84"/>
      <c r="I48" s="85"/>
      <c r="J48" s="16"/>
      <c r="K48" s="16"/>
    </row>
    <row r="49" spans="1:11">
      <c r="A49" s="193"/>
      <c r="B49" s="35" t="s">
        <v>9</v>
      </c>
      <c r="C49" s="35"/>
      <c r="D49" s="35"/>
      <c r="E49" s="35"/>
      <c r="F49" s="35"/>
      <c r="G49" s="35"/>
      <c r="H49" s="36"/>
      <c r="I49" s="23"/>
      <c r="J49" s="23"/>
      <c r="K49" s="23"/>
    </row>
    <row r="50" spans="1:11">
      <c r="A50" s="194"/>
      <c r="B50" s="34"/>
      <c r="C50" s="36" t="s">
        <v>10</v>
      </c>
      <c r="D50" s="35"/>
      <c r="E50" s="86"/>
      <c r="F50" s="36" t="s">
        <v>11</v>
      </c>
      <c r="G50" s="35"/>
      <c r="H50" s="35"/>
      <c r="I50" s="35"/>
      <c r="J50" s="36" t="s">
        <v>12</v>
      </c>
      <c r="K50" s="25"/>
    </row>
    <row r="51" spans="1:11">
      <c r="A51" s="194"/>
      <c r="B51" s="34"/>
      <c r="C51" s="33"/>
      <c r="D51" s="34"/>
      <c r="E51" s="37"/>
      <c r="F51" s="33"/>
      <c r="G51" s="34"/>
      <c r="H51" s="34"/>
      <c r="I51" s="34"/>
      <c r="J51" s="34"/>
      <c r="K51" s="25"/>
    </row>
    <row r="52" spans="1:11">
      <c r="A52" s="194"/>
      <c r="B52" s="34"/>
      <c r="C52" s="33"/>
      <c r="D52" s="34"/>
      <c r="E52" s="37"/>
      <c r="F52" s="34"/>
      <c r="G52" s="34"/>
      <c r="H52" s="34"/>
      <c r="I52" s="34"/>
      <c r="J52" s="34"/>
      <c r="K52" s="25"/>
    </row>
    <row r="53" spans="1:11">
      <c r="A53" s="194"/>
      <c r="B53" s="34"/>
      <c r="C53" s="33"/>
      <c r="D53" s="34"/>
      <c r="E53" s="37"/>
      <c r="F53" s="34"/>
      <c r="G53" s="34"/>
      <c r="H53" s="34"/>
      <c r="I53" s="34"/>
      <c r="J53" s="34"/>
      <c r="K53" s="25"/>
    </row>
    <row r="54" spans="1:11">
      <c r="A54" s="194"/>
      <c r="B54" s="34"/>
      <c r="C54" s="33"/>
      <c r="D54" s="34"/>
      <c r="E54" s="37"/>
      <c r="F54" s="34"/>
      <c r="G54" s="34"/>
      <c r="H54" s="34"/>
      <c r="I54" s="34"/>
      <c r="J54" s="34"/>
      <c r="K54" s="25"/>
    </row>
    <row r="55" spans="1:11">
      <c r="A55" s="194"/>
      <c r="B55" s="34"/>
      <c r="C55" s="33"/>
      <c r="D55" s="34"/>
      <c r="E55" s="37"/>
      <c r="F55" s="34"/>
      <c r="G55" s="34"/>
      <c r="H55" s="34"/>
      <c r="I55" s="34"/>
      <c r="J55" s="34"/>
      <c r="K55" s="25"/>
    </row>
    <row r="56" spans="1:11">
      <c r="A56" s="194"/>
      <c r="B56" s="34"/>
      <c r="C56" s="52" t="str">
        <f>UPPER(IF(LEN(D5)=29,"Chưa có tên hoặc nhập tên sai",D4))</f>
        <v>ĐẶNG THỊ HỒNG THẮM</v>
      </c>
      <c r="D56" s="170"/>
      <c r="E56" s="37"/>
      <c r="F56" s="3" t="str">
        <f>[1]DSNV!$G$4</f>
        <v>ĐDT. ĐẶNG THỊ HỒNG THẮM</v>
      </c>
      <c r="G56" s="15"/>
      <c r="H56" s="15"/>
      <c r="I56" s="25"/>
      <c r="J56" s="3" t="str">
        <f>[1]DSNV!$G$2</f>
        <v>BS.CK2. NGUYỄN THANH HẢI</v>
      </c>
      <c r="K56" s="25"/>
    </row>
    <row r="57" spans="1:11">
      <c r="A57" s="194"/>
      <c r="B57" s="34"/>
      <c r="C57" s="16" t="str">
        <f>IF(LEN('[1]MT khoa'!$N$5)=0,"Ngày (Date) ....../....../......",CONCATENATE("Ngày (Date) ",DAY('[1]MT khoa'!$N$5),"/",MONTH('[1]MT khoa'!$N$5),"/",YEAR('[1]MT khoa'!$N$5)))</f>
        <v>Ngày (Date) 1/1/2023</v>
      </c>
      <c r="D57" s="34"/>
      <c r="E57" s="33"/>
      <c r="F57" s="16" t="str">
        <f>C57</f>
        <v>Ngày (Date) 1/1/2023</v>
      </c>
      <c r="G57" s="16"/>
      <c r="H57" s="15"/>
      <c r="I57" s="25"/>
      <c r="J57" s="16" t="str">
        <f>C57</f>
        <v>Ngày (Date) 1/1/2023</v>
      </c>
      <c r="K57" s="25"/>
    </row>
    <row r="58" spans="1:11">
      <c r="A58" s="194"/>
      <c r="B58" s="34"/>
      <c r="C58" s="33"/>
      <c r="D58" s="34"/>
      <c r="E58" s="33"/>
      <c r="F58" s="33"/>
      <c r="G58" s="34"/>
      <c r="H58" s="34"/>
      <c r="I58" s="34"/>
      <c r="J58" s="33"/>
      <c r="K58" s="25"/>
    </row>
    <row r="59" spans="1:11">
      <c r="A59" s="194"/>
      <c r="B59" s="35" t="s">
        <v>13</v>
      </c>
      <c r="C59" s="35"/>
      <c r="D59" s="35"/>
      <c r="E59" s="36"/>
      <c r="F59" s="23"/>
      <c r="G59" s="35"/>
      <c r="H59" s="35"/>
      <c r="I59" s="36"/>
      <c r="J59" s="37"/>
      <c r="K59" s="25"/>
    </row>
    <row r="60" spans="1:11">
      <c r="A60" s="194"/>
      <c r="B60" s="25"/>
      <c r="C60" s="36" t="s">
        <v>10</v>
      </c>
      <c r="D60" s="38"/>
      <c r="E60" s="86"/>
      <c r="F60" s="36" t="s">
        <v>11</v>
      </c>
      <c r="G60" s="23"/>
      <c r="H60" s="35"/>
      <c r="I60" s="35"/>
      <c r="J60" s="36" t="s">
        <v>12</v>
      </c>
      <c r="K60" s="25"/>
    </row>
    <row r="61" spans="1:11">
      <c r="A61" s="194"/>
      <c r="B61" s="25"/>
      <c r="C61" s="33"/>
      <c r="D61" s="34"/>
      <c r="E61" s="37"/>
      <c r="F61" s="37"/>
      <c r="G61" s="34"/>
      <c r="H61" s="34"/>
      <c r="I61" s="34"/>
      <c r="J61" s="33"/>
      <c r="K61" s="25"/>
    </row>
    <row r="62" spans="1:11">
      <c r="A62" s="194"/>
      <c r="B62" s="25"/>
      <c r="C62" s="33"/>
      <c r="D62" s="34"/>
      <c r="E62" s="37"/>
      <c r="F62" s="37"/>
      <c r="G62" s="34"/>
      <c r="H62" s="34"/>
      <c r="I62" s="33"/>
      <c r="J62" s="33"/>
      <c r="K62" s="25"/>
    </row>
    <row r="63" spans="1:11">
      <c r="A63" s="194"/>
      <c r="B63" s="25"/>
      <c r="C63" s="33"/>
      <c r="D63" s="34"/>
      <c r="E63" s="37"/>
      <c r="F63" s="37"/>
      <c r="G63" s="34"/>
      <c r="H63" s="34"/>
      <c r="I63" s="33"/>
      <c r="J63" s="33"/>
      <c r="K63" s="25"/>
    </row>
    <row r="64" spans="1:11">
      <c r="A64" s="194"/>
      <c r="B64" s="25"/>
      <c r="C64" s="33"/>
      <c r="D64" s="34"/>
      <c r="E64" s="37"/>
      <c r="F64" s="37"/>
      <c r="G64" s="34"/>
      <c r="H64" s="34"/>
      <c r="I64" s="33"/>
      <c r="J64" s="33"/>
      <c r="K64" s="25"/>
    </row>
    <row r="65" spans="1:11">
      <c r="A65" s="194"/>
      <c r="B65" s="25"/>
      <c r="C65" s="33"/>
      <c r="D65" s="34"/>
      <c r="E65" s="37"/>
      <c r="F65" s="37"/>
      <c r="G65" s="34"/>
      <c r="H65" s="34"/>
      <c r="I65" s="33"/>
      <c r="J65" s="33"/>
      <c r="K65" s="25"/>
    </row>
    <row r="66" spans="1:11">
      <c r="A66" s="194"/>
      <c r="B66" s="25"/>
      <c r="C66" s="52" t="str">
        <f>C56</f>
        <v>ĐẶNG THỊ HỒNG THẮM</v>
      </c>
      <c r="D66" s="170"/>
      <c r="E66" s="37"/>
      <c r="F66" s="3" t="str">
        <f>F56</f>
        <v>ĐDT. ĐẶNG THỊ HỒNG THẮM</v>
      </c>
      <c r="G66" s="15"/>
      <c r="H66" s="15"/>
      <c r="I66" s="25"/>
      <c r="J66" s="3" t="str">
        <f>J56</f>
        <v>BS.CK2. NGUYỄN THANH HẢI</v>
      </c>
      <c r="K66" s="25"/>
    </row>
    <row r="67" spans="1:11">
      <c r="A67" s="194"/>
      <c r="B67" s="25"/>
      <c r="C67" s="33" t="str">
        <f>IF(LEN('[1]MT khoa'!$N$6)=0,"Ngày (Date) ....../....../......",CONCATENATE("Ngày (Date) ",DAY('[1]MT khoa'!$N$6),"/",MONTH('[1]MT khoa'!$N$6),"/",YEAR('[1]MT khoa'!$N$6)))</f>
        <v>Ngày (Date) 31/3/2023</v>
      </c>
      <c r="D67" s="33"/>
      <c r="E67" s="33"/>
      <c r="F67" s="33" t="str">
        <f>C67</f>
        <v>Ngày (Date) 31/3/2023</v>
      </c>
      <c r="G67" s="37"/>
      <c r="H67" s="34"/>
      <c r="I67" s="34"/>
      <c r="J67" s="33" t="str">
        <f>C67</f>
        <v>Ngày (Date) 31/3/2023</v>
      </c>
      <c r="K67" s="25"/>
    </row>
  </sheetData>
  <mergeCells count="11">
    <mergeCell ref="E8:J8"/>
    <mergeCell ref="E11:J11"/>
    <mergeCell ref="B12:C12"/>
    <mergeCell ref="D5:E5"/>
    <mergeCell ref="F5:G5"/>
    <mergeCell ref="H5:J5"/>
    <mergeCell ref="C1:E1"/>
    <mergeCell ref="C2:E2"/>
    <mergeCell ref="D4:E4"/>
    <mergeCell ref="F4:G4"/>
    <mergeCell ref="H4:J4"/>
  </mergeCells>
  <conditionalFormatting sqref="C56:D56">
    <cfRule type="expression" dxfId="48" priority="12">
      <formula>LEN($D$5)=29</formula>
    </cfRule>
  </conditionalFormatting>
  <conditionalFormatting sqref="C66:D66">
    <cfRule type="expression" dxfId="47" priority="11">
      <formula>LEN($D$5)=29</formula>
    </cfRule>
  </conditionalFormatting>
  <conditionalFormatting sqref="D5:E5">
    <cfRule type="expression" dxfId="46" priority="15">
      <formula>LEN($D$5)=29</formula>
    </cfRule>
  </conditionalFormatting>
  <conditionalFormatting sqref="H13:I40">
    <cfRule type="expression" dxfId="45" priority="2">
      <formula>$G13="‰"</formula>
    </cfRule>
    <cfRule type="expression" dxfId="44" priority="3">
      <formula>$G13="Thời gian"</formula>
    </cfRule>
    <cfRule type="expression" dxfId="43" priority="4">
      <formula>$G13="%"</formula>
    </cfRule>
    <cfRule type="expression" dxfId="42" priority="5">
      <formula>$G13="Số lượng"</formula>
    </cfRule>
    <cfRule type="expression" dxfId="41" priority="6">
      <formula>$G13="Điểm"</formula>
    </cfRule>
  </conditionalFormatting>
  <conditionalFormatting sqref="H4:J4">
    <cfRule type="expression" dxfId="40" priority="14">
      <formula>LEN($H$4)=29</formula>
    </cfRule>
  </conditionalFormatting>
  <conditionalFormatting sqref="C42:K46">
    <cfRule type="expression" dxfId="5" priority="1">
      <formula>$C42="Chưa đăng ký"</formula>
    </cfRule>
  </conditionalFormatting>
  <dataValidations count="2">
    <dataValidation type="list" allowBlank="1" showInputMessage="1" showErrorMessage="1" prompt="Chọn mục tiêu trong DS KPI cá nhân" sqref="C42:C46" xr:uid="{665B9D2E-8957-40C7-83C1-AE6C3F1C746E}">
      <formula1>DS_Muctieu</formula1>
    </dataValidation>
    <dataValidation type="list" allowBlank="1" showInputMessage="1" showErrorMessage="1" sqref="D4:E4" xr:uid="{BA1C0F1C-104B-4A40-9276-F2E7B5E992DB}">
      <formula1>DSNV</formula1>
    </dataValidation>
  </dataValidations>
  <printOptions horizontalCentered="1"/>
  <pageMargins left="0" right="0" top="0" bottom="0" header="0.31496062992125984" footer="0.31496062992125984"/>
  <pageSetup paperSize="9" scale="43" orientation="landscape"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938D2-6257-4557-B813-0BA2EEA25E83}">
  <sheetPr codeName="Sheet2">
    <pageSetUpPr fitToPage="1"/>
  </sheetPr>
  <dimension ref="A1:M67"/>
  <sheetViews>
    <sheetView showGridLines="0" topLeftCell="A38" zoomScale="60" zoomScaleNormal="60" workbookViewId="0">
      <selection activeCell="C42" sqref="C42:K46"/>
    </sheetView>
  </sheetViews>
  <sheetFormatPr defaultRowHeight="14.4"/>
  <cols>
    <col min="1" max="1" width="2.578125" style="195" customWidth="1"/>
    <col min="2" max="2" width="6.578125" customWidth="1"/>
    <col min="3" max="3" width="50.578125" customWidth="1"/>
    <col min="4" max="4" width="9.578125" customWidth="1"/>
    <col min="5" max="5" width="30.578125" customWidth="1"/>
    <col min="6" max="6" width="15.578125" customWidth="1"/>
    <col min="7" max="11" width="10.578125" customWidth="1"/>
    <col min="12" max="12" width="2.578125" style="189" customWidth="1"/>
  </cols>
  <sheetData>
    <row r="1" spans="1:13" ht="17.7">
      <c r="A1" s="190"/>
      <c r="B1" s="169"/>
      <c r="C1" s="221"/>
      <c r="D1" s="222"/>
      <c r="E1" s="222"/>
      <c r="F1" s="40"/>
      <c r="G1" s="41"/>
      <c r="H1" s="17"/>
      <c r="I1" s="17"/>
      <c r="J1" s="17"/>
      <c r="K1" s="17"/>
    </row>
    <row r="2" spans="1:13" ht="22.5">
      <c r="A2" s="191"/>
      <c r="B2" s="42" t="s">
        <v>37</v>
      </c>
      <c r="C2" s="223" t="s">
        <v>50</v>
      </c>
      <c r="D2" s="222"/>
      <c r="E2" s="222"/>
      <c r="F2" s="43"/>
      <c r="G2" s="43"/>
      <c r="H2" s="43"/>
      <c r="I2" s="43"/>
      <c r="J2" s="43"/>
      <c r="K2" s="43"/>
    </row>
    <row r="3" spans="1:13" ht="17.7">
      <c r="A3" s="190"/>
      <c r="B3" s="39"/>
      <c r="C3" s="1" t="str">
        <f>'[1]MT BV-Khoa'!$C$3</f>
        <v>KHOA/PHÒNG: KHOA KHÁM BỆNH</v>
      </c>
      <c r="D3" s="17"/>
      <c r="E3" s="40"/>
      <c r="F3" s="40"/>
      <c r="G3" s="41"/>
      <c r="H3" s="17"/>
      <c r="I3" s="17"/>
      <c r="J3" s="17"/>
      <c r="K3" s="17"/>
    </row>
    <row r="4" spans="1:13" ht="14.4" customHeight="1">
      <c r="A4" s="192"/>
      <c r="B4" s="2"/>
      <c r="C4" s="44" t="s">
        <v>0</v>
      </c>
      <c r="D4" s="224" t="str">
        <f>VLOOKUP("x",STT,2,)</f>
        <v>Đặng Thị Hồng Thắm</v>
      </c>
      <c r="E4" s="224"/>
      <c r="F4" s="225" t="s">
        <v>1</v>
      </c>
      <c r="G4" s="225"/>
      <c r="H4" s="227" t="str">
        <f>IFERROR(VLOOKUP(D4,MaNV,3,0),"Chưa có tên hoặc nhập tên sai")</f>
        <v>Điều dưỡng trưởng</v>
      </c>
      <c r="I4" s="227"/>
      <c r="J4" s="227"/>
      <c r="K4" s="45"/>
    </row>
    <row r="5" spans="1:13">
      <c r="A5" s="192"/>
      <c r="B5" s="46"/>
      <c r="C5" s="47" t="s">
        <v>2</v>
      </c>
      <c r="D5" s="233" t="str">
        <f>IFERROR(VLOOKUP(D4,MaNV,2,0),"Chưa có tên hoặc nhập tên sai")</f>
        <v>THD11</v>
      </c>
      <c r="E5" s="233"/>
      <c r="F5" s="234" t="s">
        <v>39</v>
      </c>
      <c r="G5" s="234"/>
      <c r="H5" s="235" t="str">
        <f>PROPER('[1]Chuc danh CV'!$C$6)</f>
        <v>Khoa Khám Bệnh</v>
      </c>
      <c r="I5" s="235"/>
      <c r="J5" s="235"/>
      <c r="K5" s="48"/>
    </row>
    <row r="6" spans="1:13" ht="5.05" customHeight="1">
      <c r="A6" s="192"/>
      <c r="B6" s="49"/>
      <c r="C6" s="50"/>
      <c r="D6" s="51"/>
      <c r="E6" s="14"/>
      <c r="F6" s="52"/>
      <c r="G6" s="52"/>
      <c r="H6" s="53" t="s">
        <v>40</v>
      </c>
      <c r="I6" s="54"/>
      <c r="J6" s="3"/>
      <c r="K6" s="55"/>
    </row>
    <row r="7" spans="1:13" ht="24.6">
      <c r="A7" s="188"/>
      <c r="B7" s="56" t="s">
        <v>41</v>
      </c>
      <c r="C7" s="56" t="s">
        <v>42</v>
      </c>
      <c r="D7" s="56" t="s">
        <v>4</v>
      </c>
      <c r="E7" s="56" t="s">
        <v>5</v>
      </c>
      <c r="F7" s="56" t="s">
        <v>43</v>
      </c>
      <c r="G7" s="56" t="s">
        <v>6</v>
      </c>
      <c r="H7" s="57" t="s">
        <v>7</v>
      </c>
      <c r="I7" s="57" t="s">
        <v>8</v>
      </c>
      <c r="J7" s="56" t="s">
        <v>44</v>
      </c>
      <c r="K7" s="56" t="s">
        <v>16</v>
      </c>
    </row>
    <row r="8" spans="1:13">
      <c r="A8" s="190"/>
      <c r="B8" s="58" t="s">
        <v>14</v>
      </c>
      <c r="C8" s="59" t="s">
        <v>45</v>
      </c>
      <c r="D8" s="60">
        <v>0.1</v>
      </c>
      <c r="E8" s="228"/>
      <c r="F8" s="229"/>
      <c r="G8" s="229"/>
      <c r="H8" s="229"/>
      <c r="I8" s="229"/>
      <c r="J8" s="230"/>
      <c r="K8" s="61">
        <f>IF(K10="",D8,(D8+K10+K9))</f>
        <v>0.1</v>
      </c>
    </row>
    <row r="9" spans="1:13">
      <c r="A9" s="190"/>
      <c r="B9" s="29"/>
      <c r="C9" s="62"/>
      <c r="D9" s="7"/>
      <c r="E9" s="63"/>
      <c r="F9" s="64"/>
      <c r="G9" s="11"/>
      <c r="H9" s="65"/>
      <c r="I9" s="66"/>
      <c r="J9" s="8"/>
      <c r="K9" s="67"/>
    </row>
    <row r="10" spans="1:13">
      <c r="A10" s="190"/>
      <c r="B10" s="29"/>
      <c r="C10" s="62"/>
      <c r="D10" s="7"/>
      <c r="E10" s="63"/>
      <c r="F10" s="64"/>
      <c r="G10" s="11"/>
      <c r="H10" s="65"/>
      <c r="I10" s="66"/>
      <c r="J10" s="8"/>
      <c r="K10" s="67"/>
    </row>
    <row r="11" spans="1:13">
      <c r="A11" s="190"/>
      <c r="B11" s="58" t="s">
        <v>19</v>
      </c>
      <c r="C11" s="68" t="s">
        <v>46</v>
      </c>
      <c r="D11" s="60">
        <v>0.9</v>
      </c>
      <c r="E11" s="228"/>
      <c r="F11" s="229"/>
      <c r="G11" s="229"/>
      <c r="H11" s="229"/>
      <c r="I11" s="229"/>
      <c r="J11" s="230"/>
      <c r="K11" s="61">
        <f>SUM(K13:K46)*D11</f>
        <v>0</v>
      </c>
    </row>
    <row r="12" spans="1:13">
      <c r="A12" s="190"/>
      <c r="B12" s="231" t="s">
        <v>47</v>
      </c>
      <c r="C12" s="232"/>
      <c r="D12" s="69"/>
      <c r="E12" s="69"/>
      <c r="F12" s="69"/>
      <c r="G12" s="69"/>
      <c r="H12" s="69"/>
      <c r="I12" s="69"/>
      <c r="J12" s="69"/>
      <c r="K12" s="70"/>
    </row>
    <row r="13" spans="1:13" ht="38.049999999999997" customHeight="1">
      <c r="A13" s="190">
        <f ca="1">IFERROR(MATCH("x",OFFSET('[1]3.ĐD truong'!$H$6,A12+1,0,30,1),0)+A12,"")</f>
        <v>1</v>
      </c>
      <c r="B13" s="29">
        <f ca="1">IF(LEN(A13)&gt;0,RANK(A13,$A$13:$A$40,1),"")</f>
        <v>1</v>
      </c>
      <c r="C13" s="71" t="str">
        <f ca="1">IFERROR(INDEX('[1]3.ĐD truong'!$C$7:$C$37,A13,0),"")</f>
        <v>Tổng Doanh thu tăng 10% so với năm 2022</v>
      </c>
      <c r="D13" s="72">
        <f ca="1">IFERROR(INDEX('[1]3.ĐD truong'!$I$7:$I$37,A13,0),"")</f>
        <v>0.5</v>
      </c>
      <c r="E13" s="5" t="str">
        <f ca="1">IFERROR(VLOOKUP(C13,'[1]MT khoa'!$C$7:$R$37,4,0),"")</f>
        <v>KQ = TH/KH * 100%
(MIN = 8%)</v>
      </c>
      <c r="F13" s="6" t="str">
        <f ca="1">IFERROR(VLOOKUP(C13,'[1]MT khoa'!$C$7:$R$37,6,0),"")</f>
        <v>P. Kế toán</v>
      </c>
      <c r="G13" s="7" t="str">
        <f ca="1">IFERROR(VLOOKUP(C13,'[1]MT khoa'!$C$7:$R$37,7,0),"")</f>
        <v>%</v>
      </c>
      <c r="H13" s="73">
        <f ca="1">IFERROR(VLOOKUP(C13,'[1]MT khoa'!$C$7:$R$37,8,0),"")</f>
        <v>0.1</v>
      </c>
      <c r="I13" s="73" t="str">
        <f ca="1">IFERROR(IF(LEN(VLOOKUP(C13,'[1]MT khoa'!$C$7:$R$37,13,0))=0,"",VLOOKUP(C13,'[1]MT khoa'!$C$7:$R$37,13,0)),"")</f>
        <v>qq2</v>
      </c>
      <c r="J13" s="74"/>
      <c r="K13" s="9" t="str">
        <f>IF(LEN(J13)=0,"",J13*D13)</f>
        <v/>
      </c>
      <c r="L13" s="189">
        <f ca="1">IFERROR(MATCH(C13,'[1]MT khoa'!$C$7:$C$37,0),"")</f>
        <v>1</v>
      </c>
      <c r="M13" s="187" t="str">
        <f ca="1">SUBSTITUTE((IFERROR(VLOOKUP(C13,'[1]MT khoa'!$C$7:$U$37,19,0),"")),"@",ROW())</f>
        <v>=IF(OR(I13="";I13&lt;8%);0%;I13/H13*100%)</v>
      </c>
    </row>
    <row r="14" spans="1:13" ht="38.049999999999997" customHeight="1">
      <c r="A14" s="190">
        <f ca="1">IFERROR(MATCH("x",OFFSET('[1]3.ĐD truong'!$H$6,A13+1,0,30,1),0)+A13,"")</f>
        <v>25</v>
      </c>
      <c r="B14" s="29">
        <f t="shared" ref="B14:B40" ca="1" si="0">IF(LEN(A14)&gt;0,RANK(A14,$A$13:$A$40,1),"")</f>
        <v>2</v>
      </c>
      <c r="C14" s="71" t="str">
        <f ca="1">IF(ISERROR(INDEX('[1]3.ĐD truong'!$C$7:$C$37,A14,0)),"",INDEX('[1]3.ĐD truong'!$C$7:$C$37,A14,0))</f>
        <v>Vận hành hệ thống BSC-KPI trước ngày 30/09/2023</v>
      </c>
      <c r="D14" s="72">
        <f ca="1">IFERROR(INDEX('[1]3.ĐD truong'!$I$7:$I$37,A14,0),"")</f>
        <v>0.5</v>
      </c>
      <c r="E14" s="5" t="str">
        <f ca="1">IFERROR(VLOOKUP(C14,'[1]MT khoa'!$C$7:$R$37,4,0),"")</f>
        <v>KQ &lt;= 30/09/2023: KPI = 100%
KQ &gt; 30/09/2023: KPI = 0%</v>
      </c>
      <c r="F14" s="6" t="str">
        <f ca="1">IFERROR(VLOOKUP(C14,'[1]MT khoa'!$C$7:$R$37,6,0),"")</f>
        <v>P. TCCB</v>
      </c>
      <c r="G14" s="7" t="str">
        <f ca="1">IFERROR(VLOOKUP(C14,'[1]MT khoa'!$C$7:$R$37,7,0),"")</f>
        <v>Thời gian</v>
      </c>
      <c r="H14" s="73">
        <f ca="1">IFERROR(VLOOKUP(C14,'[1]MT khoa'!$C$7:$R$37,8,0),"")</f>
        <v>45199</v>
      </c>
      <c r="I14" s="73" t="str">
        <f ca="1">IFERROR(IF(LEN(VLOOKUP(C14,'[1]MT khoa'!$C$7:$R$37,13,0))=0,"",VLOOKUP(C14,'[1]MT khoa'!$C$7:$R$37,13,0)),"")</f>
        <v>qq2</v>
      </c>
      <c r="J14" s="4"/>
      <c r="K14" s="9" t="str">
        <f t="shared" ref="K14:K46" si="1">IF(LEN(J14)=0,"",J14*D14)</f>
        <v/>
      </c>
      <c r="L14" s="189">
        <f ca="1">IFERROR(MATCH(C14,'[1]MT khoa'!$C$7:$C$37,0),"")</f>
        <v>25</v>
      </c>
      <c r="M14" s="187" t="str">
        <f ca="1">SUBSTITUTE((IFERROR(VLOOKUP(C14,'[1]MT khoa'!$C$7:$U$37,19,0),"")),"@",ROW())</f>
        <v>=IF(AND(I14&lt;&gt;"";I14&lt;=H14);100%;0%)</v>
      </c>
    </row>
    <row r="15" spans="1:13" ht="38.049999999999997" customHeight="1">
      <c r="A15" s="190" t="str">
        <f ca="1">IFERROR(MATCH("x",OFFSET('[1]3.ĐD truong'!$H$6,A14+1,0,30,1),0)+A14,"")</f>
        <v/>
      </c>
      <c r="B15" s="29" t="str">
        <f t="shared" ca="1" si="0"/>
        <v/>
      </c>
      <c r="C15" s="71" t="str">
        <f ca="1">IF(ISERROR(INDEX('[1]3.ĐD truong'!$C$7:$C$37,A15,0)),"",INDEX('[1]3.ĐD truong'!$C$7:$C$37,A15,0))</f>
        <v/>
      </c>
      <c r="D15" s="72" t="str">
        <f ca="1">IFERROR(INDEX('[1]3.ĐD truong'!$I$7:$I$37,A15,0),"")</f>
        <v/>
      </c>
      <c r="E15" s="5" t="str">
        <f ca="1">IFERROR(VLOOKUP(C15,'[1]MT khoa'!$C$7:$R$37,4,0),"")</f>
        <v/>
      </c>
      <c r="F15" s="6" t="str">
        <f ca="1">IFERROR(VLOOKUP(C15,'[1]MT khoa'!$C$7:$R$37,6,0),"")</f>
        <v/>
      </c>
      <c r="G15" s="7" t="str">
        <f ca="1">IFERROR(VLOOKUP(C15,'[1]MT khoa'!$C$7:$R$37,7,0),"")</f>
        <v/>
      </c>
      <c r="H15" s="73" t="str">
        <f ca="1">IFERROR(VLOOKUP(C15,'[1]MT khoa'!$C$7:$R$37,8,0),"")</f>
        <v/>
      </c>
      <c r="I15" s="73" t="str">
        <f ca="1">IFERROR(IF(LEN(VLOOKUP(C15,'[1]MT khoa'!$C$7:$R$37,13,0))=0,"",VLOOKUP(C15,'[1]MT khoa'!$C$7:$R$37,13,0)),"")</f>
        <v/>
      </c>
      <c r="J15" s="4"/>
      <c r="K15" s="9" t="str">
        <f t="shared" si="1"/>
        <v/>
      </c>
      <c r="L15" s="189" t="str">
        <f ca="1">IFERROR(MATCH(C15,'[1]MT khoa'!$C$7:$C$37,0),"")</f>
        <v/>
      </c>
      <c r="M15" s="187" t="str">
        <f ca="1">SUBSTITUTE((IFERROR(VLOOKUP(C15,'[1]MT khoa'!$C$7:$U$37,19,0),"")),"@",ROW())</f>
        <v/>
      </c>
    </row>
    <row r="16" spans="1:13" ht="38.049999999999997" customHeight="1">
      <c r="A16" s="190" t="str">
        <f ca="1">IFERROR(MATCH("x",OFFSET('[1]3.ĐD truong'!$H$6,A15+1,0,30,1),0)+A15,"")</f>
        <v/>
      </c>
      <c r="B16" s="29" t="str">
        <f t="shared" ca="1" si="0"/>
        <v/>
      </c>
      <c r="C16" s="71" t="str">
        <f ca="1">IF(ISERROR(INDEX('[1]3.ĐD truong'!$C$7:$C$37,A16,0)),"",INDEX('[1]3.ĐD truong'!$C$7:$C$37,A16,0))</f>
        <v/>
      </c>
      <c r="D16" s="72" t="str">
        <f ca="1">IFERROR(INDEX('[1]3.ĐD truong'!$I$7:$I$37,A16,0),"")</f>
        <v/>
      </c>
      <c r="E16" s="5" t="str">
        <f ca="1">IFERROR(VLOOKUP(C16,'[1]MT khoa'!$C$7:$R$37,4,0),"")</f>
        <v/>
      </c>
      <c r="F16" s="6" t="str">
        <f ca="1">IFERROR(VLOOKUP(C16,'[1]MT khoa'!$C$7:$R$37,6,0),"")</f>
        <v/>
      </c>
      <c r="G16" s="7" t="str">
        <f ca="1">IFERROR(VLOOKUP(C16,'[1]MT khoa'!$C$7:$R$37,7,0),"")</f>
        <v/>
      </c>
      <c r="H16" s="182" t="str">
        <f ca="1">IFERROR(VLOOKUP(C16,'[1]MT khoa'!$C$7:$R$37,8,0),"")</f>
        <v/>
      </c>
      <c r="I16" s="182" t="str">
        <f ca="1">IFERROR(IF(LEN(VLOOKUP(C16,'[1]MT khoa'!$C$7:$R$37,13,0))=0,"",VLOOKUP(C16,'[1]MT khoa'!$C$7:$R$37,13,0)),"")</f>
        <v/>
      </c>
      <c r="J16" s="4"/>
      <c r="K16" s="9" t="str">
        <f t="shared" si="1"/>
        <v/>
      </c>
      <c r="L16" s="189" t="str">
        <f ca="1">IFERROR(MATCH(C16,'[1]MT khoa'!$C$7:$C$37,0),"")</f>
        <v/>
      </c>
      <c r="M16" s="187" t="str">
        <f ca="1">SUBSTITUTE((IFERROR(VLOOKUP(C16,'[1]MT khoa'!$C$7:$U$37,19,0),"")),"@",ROW())</f>
        <v/>
      </c>
    </row>
    <row r="17" spans="1:13" ht="38.049999999999997" customHeight="1">
      <c r="A17" s="190" t="str">
        <f ca="1">IFERROR(MATCH("x",OFFSET('[1]3.ĐD truong'!$H$6,A16+1,0,30,1),0)+A16,"")</f>
        <v/>
      </c>
      <c r="B17" s="29" t="str">
        <f t="shared" ca="1" si="0"/>
        <v/>
      </c>
      <c r="C17" s="71" t="str">
        <f ca="1">IF(ISERROR(INDEX('[1]3.ĐD truong'!$C$7:$C$37,A17,0)),"",INDEX('[1]3.ĐD truong'!$C$7:$C$37,A17,0))</f>
        <v/>
      </c>
      <c r="D17" s="72" t="str">
        <f ca="1">IFERROR(INDEX('[1]3.ĐD truong'!$I$7:$I$37,A17,0),"")</f>
        <v/>
      </c>
      <c r="E17" s="5" t="str">
        <f ca="1">IFERROR(VLOOKUP(C17,'[1]MT khoa'!$C$7:$R$37,4,0),"")</f>
        <v/>
      </c>
      <c r="F17" s="6" t="str">
        <f ca="1">IFERROR(VLOOKUP(C17,'[1]MT khoa'!$C$7:$R$37,6,0),"")</f>
        <v/>
      </c>
      <c r="G17" s="7" t="str">
        <f ca="1">IFERROR(VLOOKUP(C17,'[1]MT khoa'!$C$7:$R$37,7,0),"")</f>
        <v/>
      </c>
      <c r="H17" s="182" t="str">
        <f ca="1">IFERROR(VLOOKUP(C17,'[1]MT khoa'!$C$7:$R$37,8,0),"")</f>
        <v/>
      </c>
      <c r="I17" s="182" t="str">
        <f ca="1">IFERROR(IF(LEN(VLOOKUP(C17,'[1]MT khoa'!$C$7:$R$37,13,0))=0,"",VLOOKUP(C17,'[1]MT khoa'!$C$7:$R$37,13,0)),"")</f>
        <v/>
      </c>
      <c r="J17" s="4"/>
      <c r="K17" s="9" t="str">
        <f t="shared" si="1"/>
        <v/>
      </c>
      <c r="L17" s="189" t="str">
        <f ca="1">IFERROR(MATCH(C17,'[1]MT khoa'!$C$7:$C$37,0),"")</f>
        <v/>
      </c>
      <c r="M17" s="187" t="str">
        <f ca="1">SUBSTITUTE((IFERROR(VLOOKUP(C17,'[1]MT khoa'!$C$7:$U$37,19,0),"")),"@",ROW())</f>
        <v/>
      </c>
    </row>
    <row r="18" spans="1:13" ht="38.049999999999997" customHeight="1">
      <c r="A18" s="190" t="str">
        <f ca="1">IFERROR(MATCH("x",OFFSET('[1]3.ĐD truong'!$H$6,A17+1,0,30,1),0)+A17,"")</f>
        <v/>
      </c>
      <c r="B18" s="29" t="str">
        <f t="shared" ca="1" si="0"/>
        <v/>
      </c>
      <c r="C18" s="71" t="str">
        <f ca="1">IF(ISERROR(INDEX('[1]3.ĐD truong'!$C$7:$C$37,A18,0)),"",INDEX('[1]3.ĐD truong'!$C$7:$C$37,A18,0))</f>
        <v/>
      </c>
      <c r="D18" s="72" t="str">
        <f ca="1">IFERROR(INDEX('[1]3.ĐD truong'!$I$7:$I$37,A18,0),"")</f>
        <v/>
      </c>
      <c r="E18" s="5" t="str">
        <f ca="1">IFERROR(VLOOKUP(C18,'[1]MT khoa'!$C$7:$R$37,4,0),"")</f>
        <v/>
      </c>
      <c r="F18" s="6" t="str">
        <f ca="1">IFERROR(VLOOKUP(C18,'[1]MT khoa'!$C$7:$R$37,6,0),"")</f>
        <v/>
      </c>
      <c r="G18" s="7" t="str">
        <f ca="1">IFERROR(VLOOKUP(C18,'[1]MT khoa'!$C$7:$R$37,7,0),"")</f>
        <v/>
      </c>
      <c r="H18" s="73" t="str">
        <f ca="1">IFERROR(VLOOKUP(C18,'[1]MT khoa'!$C$7:$R$37,8,0),"")</f>
        <v/>
      </c>
      <c r="I18" s="73" t="str">
        <f ca="1">IFERROR(IF(LEN(VLOOKUP(C18,'[1]MT khoa'!$C$7:$R$37,13,0))=0,"",VLOOKUP(C18,'[1]MT khoa'!$C$7:$R$37,13,0)),"")</f>
        <v/>
      </c>
      <c r="J18" s="4"/>
      <c r="K18" s="9" t="str">
        <f t="shared" si="1"/>
        <v/>
      </c>
      <c r="L18" s="189" t="str">
        <f ca="1">IFERROR(MATCH(C18,'[1]MT khoa'!$C$7:$C$37,0),"")</f>
        <v/>
      </c>
      <c r="M18" s="187" t="str">
        <f ca="1">SUBSTITUTE((IFERROR(VLOOKUP(C18,'[1]MT khoa'!$C$7:$U$37,19,0),"")),"@",ROW())</f>
        <v/>
      </c>
    </row>
    <row r="19" spans="1:13" ht="38.049999999999997" customHeight="1">
      <c r="A19" s="190" t="str">
        <f ca="1">IFERROR(MATCH("x",OFFSET('[1]3.ĐD truong'!$H$6,A18+1,0,30,1),0)+A18,"")</f>
        <v/>
      </c>
      <c r="B19" s="29" t="str">
        <f t="shared" ca="1" si="0"/>
        <v/>
      </c>
      <c r="C19" s="71" t="str">
        <f ca="1">IF(ISERROR(INDEX('[1]3.ĐD truong'!$C$7:$C$37,A19,0)),"",INDEX('[1]3.ĐD truong'!$C$7:$C$37,A19,0))</f>
        <v/>
      </c>
      <c r="D19" s="72" t="str">
        <f ca="1">IFERROR(INDEX('[1]3.ĐD truong'!$I$7:$I$37,A19,0),"")</f>
        <v/>
      </c>
      <c r="E19" s="5" t="str">
        <f ca="1">IFERROR(VLOOKUP(C19,'[1]MT khoa'!$C$7:$R$37,4,0),"")</f>
        <v/>
      </c>
      <c r="F19" s="6" t="str">
        <f ca="1">IFERROR(VLOOKUP(C19,'[1]MT khoa'!$C$7:$R$37,6,0),"")</f>
        <v/>
      </c>
      <c r="G19" s="7" t="str">
        <f ca="1">IFERROR(VLOOKUP(C19,'[1]MT khoa'!$C$7:$R$37,7,0),"")</f>
        <v/>
      </c>
      <c r="H19" s="73" t="str">
        <f ca="1">IFERROR(VLOOKUP(C19,'[1]MT khoa'!$C$7:$R$37,8,0),"")</f>
        <v/>
      </c>
      <c r="I19" s="73" t="str">
        <f ca="1">IFERROR(IF(LEN(VLOOKUP(C19,'[1]MT khoa'!$C$7:$R$37,13,0))=0,"",VLOOKUP(C19,'[1]MT khoa'!$C$7:$R$37,13,0)),"")</f>
        <v/>
      </c>
      <c r="J19" s="4"/>
      <c r="K19" s="9" t="str">
        <f t="shared" si="1"/>
        <v/>
      </c>
      <c r="L19" s="189" t="str">
        <f ca="1">IFERROR(MATCH(C19,'[1]MT khoa'!$C$7:$C$37,0),"")</f>
        <v/>
      </c>
      <c r="M19" s="187" t="str">
        <f ca="1">SUBSTITUTE((IFERROR(VLOOKUP(C19,'[1]MT khoa'!$C$7:$U$37,19,0),"")),"@",ROW())</f>
        <v/>
      </c>
    </row>
    <row r="20" spans="1:13" ht="38.049999999999997" customHeight="1">
      <c r="A20" s="190" t="str">
        <f ca="1">IFERROR(MATCH("x",OFFSET('[1]3.ĐD truong'!$H$6,A19+1,0,30,1),0)+A19,"")</f>
        <v/>
      </c>
      <c r="B20" s="29" t="str">
        <f t="shared" ca="1" si="0"/>
        <v/>
      </c>
      <c r="C20" s="71" t="str">
        <f ca="1">IF(ISERROR(INDEX('[1]3.ĐD truong'!$C$7:$C$37,A20,0)),"",INDEX('[1]3.ĐD truong'!$C$7:$C$37,A20,0))</f>
        <v/>
      </c>
      <c r="D20" s="72" t="str">
        <f ca="1">IFERROR(INDEX('[1]3.ĐD truong'!$I$7:$I$37,A20,0),"")</f>
        <v/>
      </c>
      <c r="E20" s="5" t="str">
        <f ca="1">IFERROR(VLOOKUP(C20,'[1]MT khoa'!$C$7:$R$37,4,0),"")</f>
        <v/>
      </c>
      <c r="F20" s="6" t="str">
        <f ca="1">IFERROR(VLOOKUP(C20,'[1]MT khoa'!$C$7:$R$37,6,0),"")</f>
        <v/>
      </c>
      <c r="G20" s="7" t="str">
        <f ca="1">IFERROR(VLOOKUP(C20,'[1]MT khoa'!$C$7:$R$37,7,0),"")</f>
        <v/>
      </c>
      <c r="H20" s="182" t="str">
        <f ca="1">IFERROR(VLOOKUP(C20,'[1]MT khoa'!$C$7:$R$37,8,0),"")</f>
        <v/>
      </c>
      <c r="I20" s="182" t="str">
        <f ca="1">IFERROR(IF(LEN(VLOOKUP(C20,'[1]MT khoa'!$C$7:$R$37,13,0))=0,"",VLOOKUP(C20,'[1]MT khoa'!$C$7:$R$37,13,0)),"")</f>
        <v/>
      </c>
      <c r="J20" s="4"/>
      <c r="K20" s="9" t="str">
        <f t="shared" si="1"/>
        <v/>
      </c>
      <c r="L20" s="189" t="str">
        <f ca="1">IFERROR(MATCH(C20,'[1]MT khoa'!$C$7:$C$37,0),"")</f>
        <v/>
      </c>
      <c r="M20" s="187" t="str">
        <f ca="1">SUBSTITUTE((IFERROR(VLOOKUP(C20,'[1]MT khoa'!$C$7:$U$37,19,0),"")),"@",ROW())</f>
        <v/>
      </c>
    </row>
    <row r="21" spans="1:13" ht="38.049999999999997" customHeight="1">
      <c r="A21" s="190" t="str">
        <f ca="1">IFERROR(MATCH("x",OFFSET('[1]3.ĐD truong'!$H$6,A20+1,0,30,1),0)+A20,"")</f>
        <v/>
      </c>
      <c r="B21" s="29" t="str">
        <f t="shared" ca="1" si="0"/>
        <v/>
      </c>
      <c r="C21" s="71" t="str">
        <f ca="1">IF(ISERROR(INDEX('[1]3.ĐD truong'!$C$7:$C$37,A21,0)),"",INDEX('[1]3.ĐD truong'!$C$7:$C$37,A21,0))</f>
        <v/>
      </c>
      <c r="D21" s="72" t="str">
        <f ca="1">IFERROR(INDEX('[1]3.ĐD truong'!$I$7:$I$37,A21,0),"")</f>
        <v/>
      </c>
      <c r="E21" s="5" t="str">
        <f ca="1">IFERROR(VLOOKUP(C21,'[1]MT khoa'!$C$7:$R$37,4,0),"")</f>
        <v/>
      </c>
      <c r="F21" s="6" t="str">
        <f ca="1">IFERROR(VLOOKUP(C21,'[1]MT khoa'!$C$7:$R$37,6,0),"")</f>
        <v/>
      </c>
      <c r="G21" s="7" t="str">
        <f ca="1">IFERROR(VLOOKUP(C21,'[1]MT khoa'!$C$7:$R$37,7,0),"")</f>
        <v/>
      </c>
      <c r="H21" s="88" t="str">
        <f ca="1">IFERROR(VLOOKUP(C21,'[1]MT khoa'!$C$7:$R$37,8,0),"")</f>
        <v/>
      </c>
      <c r="I21" s="88" t="str">
        <f ca="1">IFERROR(IF(LEN(VLOOKUP(C21,'[1]MT khoa'!$C$7:$R$37,13,0))=0,"",VLOOKUP(C21,'[1]MT khoa'!$C$7:$R$37,13,0)),"")</f>
        <v/>
      </c>
      <c r="J21" s="4"/>
      <c r="K21" s="9" t="str">
        <f t="shared" si="1"/>
        <v/>
      </c>
      <c r="L21" s="189" t="str">
        <f ca="1">IFERROR(MATCH(C21,'[1]MT khoa'!$C$7:$C$37,0),"")</f>
        <v/>
      </c>
      <c r="M21" s="187" t="str">
        <f ca="1">SUBSTITUTE((IFERROR(VLOOKUP(C21,'[1]MT khoa'!$C$7:$U$37,19,0),"")),"@",ROW())</f>
        <v/>
      </c>
    </row>
    <row r="22" spans="1:13" ht="38.049999999999997" customHeight="1">
      <c r="A22" s="190" t="str">
        <f ca="1">IFERROR(MATCH("x",OFFSET('[1]3.ĐD truong'!$H$6,A21+1,0,30,1),0)+A21,"")</f>
        <v/>
      </c>
      <c r="B22" s="29" t="str">
        <f t="shared" ca="1" si="0"/>
        <v/>
      </c>
      <c r="C22" s="71" t="str">
        <f ca="1">IF(ISERROR(INDEX('[1]3.ĐD truong'!$C$7:$C$37,A22,0)),"",INDEX('[1]3.ĐD truong'!$C$7:$C$37,A22,0))</f>
        <v/>
      </c>
      <c r="D22" s="72" t="str">
        <f ca="1">IFERROR(INDEX('[1]3.ĐD truong'!$I$7:$I$37,A22,0),"")</f>
        <v/>
      </c>
      <c r="E22" s="5" t="str">
        <f ca="1">IFERROR(VLOOKUP(C22,'[1]MT khoa'!$C$7:$R$37,4,0),"")</f>
        <v/>
      </c>
      <c r="F22" s="6" t="str">
        <f ca="1">IFERROR(VLOOKUP(C22,'[1]MT khoa'!$C$7:$R$37,6,0),"")</f>
        <v/>
      </c>
      <c r="G22" s="7" t="str">
        <f ca="1">IFERROR(VLOOKUP(C22,'[1]MT khoa'!$C$7:$R$37,7,0),"")</f>
        <v/>
      </c>
      <c r="H22" s="73" t="str">
        <f ca="1">IFERROR(VLOOKUP(C22,'[1]MT khoa'!$C$7:$R$37,8,0),"")</f>
        <v/>
      </c>
      <c r="I22" s="73" t="str">
        <f ca="1">IFERROR(IF(LEN(VLOOKUP(C22,'[1]MT khoa'!$C$7:$R$37,13,0))=0,"",VLOOKUP(C22,'[1]MT khoa'!$C$7:$R$37,13,0)),"")</f>
        <v/>
      </c>
      <c r="J22" s="4"/>
      <c r="K22" s="9" t="str">
        <f t="shared" si="1"/>
        <v/>
      </c>
      <c r="L22" s="189" t="str">
        <f ca="1">IFERROR(MATCH(C22,'[1]MT khoa'!$C$7:$C$37,0),"")</f>
        <v/>
      </c>
      <c r="M22" s="187" t="str">
        <f ca="1">SUBSTITUTE((IFERROR(VLOOKUP(C22,'[1]MT khoa'!$C$7:$U$37,19,0),"")),"@",ROW())</f>
        <v/>
      </c>
    </row>
    <row r="23" spans="1:13" ht="38.049999999999997" customHeight="1">
      <c r="A23" s="190" t="str">
        <f ca="1">IFERROR(MATCH("x",OFFSET('[1]3.ĐD truong'!$H$6,A22+1,0,30,1),0)+A22,"")</f>
        <v/>
      </c>
      <c r="B23" s="29" t="str">
        <f t="shared" ca="1" si="0"/>
        <v/>
      </c>
      <c r="C23" s="71" t="str">
        <f ca="1">IF(ISERROR(INDEX('[1]3.ĐD truong'!$C$7:$C$37,A23,0)),"",INDEX('[1]3.ĐD truong'!$C$7:$C$37,A23,0))</f>
        <v/>
      </c>
      <c r="D23" s="72" t="str">
        <f ca="1">IFERROR(INDEX('[1]3.ĐD truong'!$I$7:$I$37,A23,0),"")</f>
        <v/>
      </c>
      <c r="E23" s="5" t="str">
        <f ca="1">IFERROR(VLOOKUP(C23,'[1]MT khoa'!$C$7:$R$37,4,0),"")</f>
        <v/>
      </c>
      <c r="F23" s="6" t="str">
        <f ca="1">IFERROR(VLOOKUP(C23,'[1]MT khoa'!$C$7:$R$37,6,0),"")</f>
        <v/>
      </c>
      <c r="G23" s="7" t="str">
        <f ca="1">IFERROR(VLOOKUP(C23,'[1]MT khoa'!$C$7:$R$37,7,0),"")</f>
        <v/>
      </c>
      <c r="H23" s="87" t="str">
        <f ca="1">IFERROR(VLOOKUP(C23,'[1]MT khoa'!$C$7:$R$37,8,0),"")</f>
        <v/>
      </c>
      <c r="I23" s="87" t="str">
        <f ca="1">IFERROR(IF(LEN(VLOOKUP(C23,'[1]MT khoa'!$C$7:$R$37,13,0))=0,"",VLOOKUP(C23,'[1]MT khoa'!$C$7:$R$37,13,0)),"")</f>
        <v/>
      </c>
      <c r="J23" s="4"/>
      <c r="K23" s="9" t="str">
        <f t="shared" si="1"/>
        <v/>
      </c>
      <c r="L23" s="189" t="str">
        <f ca="1">IFERROR(MATCH(C23,'[1]MT khoa'!$C$7:$C$37,0),"")</f>
        <v/>
      </c>
      <c r="M23" s="187" t="str">
        <f ca="1">SUBSTITUTE((IFERROR(VLOOKUP(C23,'[1]MT khoa'!$C$7:$U$37,19,0),"")),"@",ROW())</f>
        <v/>
      </c>
    </row>
    <row r="24" spans="1:13" ht="38.049999999999997" customHeight="1">
      <c r="A24" s="190" t="str">
        <f ca="1">IFERROR(MATCH("x",OFFSET('[1]3.ĐD truong'!$H$6,A23+1,0,30,1),0)+A23,"")</f>
        <v/>
      </c>
      <c r="B24" s="29" t="str">
        <f t="shared" ca="1" si="0"/>
        <v/>
      </c>
      <c r="C24" s="71" t="str">
        <f ca="1">IF(ISERROR(INDEX('[1]3.ĐD truong'!$C$7:$C$37,A24,0)),"",INDEX('[1]3.ĐD truong'!$C$7:$C$37,A24,0))</f>
        <v/>
      </c>
      <c r="D24" s="72" t="str">
        <f ca="1">IFERROR(INDEX('[1]3.ĐD truong'!$I$7:$I$37,A24,0),"")</f>
        <v/>
      </c>
      <c r="E24" s="5" t="str">
        <f ca="1">IFERROR(VLOOKUP(C24,'[1]MT khoa'!$C$7:$R$37,4,0),"")</f>
        <v/>
      </c>
      <c r="F24" s="6" t="str">
        <f ca="1">IFERROR(VLOOKUP(C24,'[1]MT khoa'!$C$7:$R$37,6,0),"")</f>
        <v/>
      </c>
      <c r="G24" s="7" t="str">
        <f ca="1">IFERROR(VLOOKUP(C24,'[1]MT khoa'!$C$7:$R$37,7,0),"")</f>
        <v/>
      </c>
      <c r="H24" s="182" t="str">
        <f ca="1">IFERROR(VLOOKUP(C24,'[1]MT khoa'!$C$7:$R$37,8,0),"")</f>
        <v/>
      </c>
      <c r="I24" s="182" t="str">
        <f ca="1">IFERROR(IF(LEN(VLOOKUP(C24,'[1]MT khoa'!$C$7:$R$37,13,0))=0,"",VLOOKUP(C24,'[1]MT khoa'!$C$7:$R$37,13,0)),"")</f>
        <v/>
      </c>
      <c r="J24" s="4"/>
      <c r="K24" s="9" t="str">
        <f t="shared" si="1"/>
        <v/>
      </c>
      <c r="L24" s="189" t="str">
        <f ca="1">IFERROR(MATCH(C24,'[1]MT khoa'!$C$7:$C$37,0),"")</f>
        <v/>
      </c>
      <c r="M24" s="187" t="str">
        <f ca="1">SUBSTITUTE((IFERROR(VLOOKUP(C24,'[1]MT khoa'!$C$7:$U$37,19,0),"")),"@",ROW())</f>
        <v/>
      </c>
    </row>
    <row r="25" spans="1:13" ht="38.049999999999997" customHeight="1">
      <c r="A25" s="190" t="str">
        <f ca="1">IFERROR(MATCH("x",OFFSET('[1]3.ĐD truong'!$H$6,A24+1,0,30,1),0)+A24,"")</f>
        <v/>
      </c>
      <c r="B25" s="29" t="str">
        <f t="shared" ca="1" si="0"/>
        <v/>
      </c>
      <c r="C25" s="71" t="str">
        <f ca="1">IF(ISERROR(INDEX('[1]3.ĐD truong'!$C$7:$C$37,A25,0)),"",INDEX('[1]3.ĐD truong'!$C$7:$C$37,A25,0))</f>
        <v/>
      </c>
      <c r="D25" s="72" t="str">
        <f ca="1">IFERROR(INDEX('[1]3.ĐD truong'!$I$7:$I$37,A25,0),"")</f>
        <v/>
      </c>
      <c r="E25" s="5" t="str">
        <f ca="1">IFERROR(VLOOKUP(C25,'[1]MT khoa'!$C$7:$R$37,4,0),"")</f>
        <v/>
      </c>
      <c r="F25" s="6" t="str">
        <f ca="1">IFERROR(VLOOKUP(C25,'[1]MT khoa'!$C$7:$R$37,6,0),"")</f>
        <v/>
      </c>
      <c r="G25" s="7" t="str">
        <f ca="1">IFERROR(VLOOKUP(C25,'[1]MT khoa'!$C$7:$R$37,7,0),"")</f>
        <v/>
      </c>
      <c r="H25" s="182" t="str">
        <f ca="1">IFERROR(VLOOKUP(C25,'[1]MT khoa'!$C$7:$R$37,8,0),"")</f>
        <v/>
      </c>
      <c r="I25" s="182" t="str">
        <f ca="1">IFERROR(IF(LEN(VLOOKUP(C25,'[1]MT khoa'!$C$7:$R$37,13,0))=0,"",VLOOKUP(C25,'[1]MT khoa'!$C$7:$R$37,13,0)),"")</f>
        <v/>
      </c>
      <c r="J25" s="4"/>
      <c r="K25" s="9" t="str">
        <f t="shared" si="1"/>
        <v/>
      </c>
      <c r="L25" s="189" t="str">
        <f ca="1">IFERROR(MATCH(C25,'[1]MT khoa'!$C$7:$C$37,0),"")</f>
        <v/>
      </c>
      <c r="M25" s="187" t="str">
        <f ca="1">SUBSTITUTE((IFERROR(VLOOKUP(C25,'[1]MT khoa'!$C$7:$U$37,19,0),"")),"@",ROW())</f>
        <v/>
      </c>
    </row>
    <row r="26" spans="1:13" ht="38.049999999999997" customHeight="1">
      <c r="A26" s="190" t="str">
        <f ca="1">IFERROR(MATCH("x",OFFSET('[1]3.ĐD truong'!$H$6,A25+1,0,30,1),0)+A25,"")</f>
        <v/>
      </c>
      <c r="B26" s="29" t="str">
        <f t="shared" ca="1" si="0"/>
        <v/>
      </c>
      <c r="C26" s="71" t="str">
        <f ca="1">IF(ISERROR(INDEX('[1]3.ĐD truong'!$C$7:$C$37,A26,0)),"",INDEX('[1]3.ĐD truong'!$C$7:$C$37,A26,0))</f>
        <v/>
      </c>
      <c r="D26" s="72" t="str">
        <f ca="1">IFERROR(INDEX('[1]3.ĐD truong'!$I$7:$I$37,A26,0),"")</f>
        <v/>
      </c>
      <c r="E26" s="5" t="str">
        <f ca="1">IFERROR(VLOOKUP(C26,'[1]MT khoa'!$C$7:$R$37,4,0),"")</f>
        <v/>
      </c>
      <c r="F26" s="6" t="str">
        <f ca="1">IFERROR(VLOOKUP(C26,'[1]MT khoa'!$C$7:$R$37,6,0),"")</f>
        <v/>
      </c>
      <c r="G26" s="7" t="str">
        <f ca="1">IFERROR(VLOOKUP(C26,'[1]MT khoa'!$C$7:$R$37,7,0),"")</f>
        <v/>
      </c>
      <c r="H26" s="73" t="str">
        <f ca="1">IFERROR(VLOOKUP(C26,'[1]MT khoa'!$C$7:$R$37,8,0),"")</f>
        <v/>
      </c>
      <c r="I26" s="73" t="str">
        <f ca="1">IFERROR(IF(LEN(VLOOKUP(C26,'[1]MT khoa'!$C$7:$R$37,13,0))=0,"",VLOOKUP(C26,'[1]MT khoa'!$C$7:$R$37,13,0)),"")</f>
        <v/>
      </c>
      <c r="J26" s="4"/>
      <c r="K26" s="9" t="str">
        <f t="shared" si="1"/>
        <v/>
      </c>
      <c r="L26" s="189" t="str">
        <f ca="1">IFERROR(MATCH(C26,'[1]MT khoa'!$C$7:$C$37,0),"")</f>
        <v/>
      </c>
      <c r="M26" s="187" t="str">
        <f ca="1">SUBSTITUTE((IFERROR(VLOOKUP(C26,'[1]MT khoa'!$C$7:$U$37,19,0),"")),"@",ROW())</f>
        <v/>
      </c>
    </row>
    <row r="27" spans="1:13">
      <c r="A27" s="190" t="str">
        <f ca="1">IFERROR(MATCH("x",OFFSET('[1]3.ĐD truong'!$H$6,A26+1,0,30,1),0)+A26,"")</f>
        <v/>
      </c>
      <c r="B27" s="29" t="str">
        <f t="shared" ca="1" si="0"/>
        <v/>
      </c>
      <c r="C27" s="71" t="str">
        <f ca="1">IF(ISERROR(INDEX('[1]3.ĐD truong'!$C$7:$C$37,A27,0)),"",INDEX('[1]3.ĐD truong'!$C$7:$C$37,A27,0))</f>
        <v/>
      </c>
      <c r="D27" s="72" t="str">
        <f ca="1">IFERROR(INDEX('[1]3.ĐD truong'!$I$7:$I$37,A27,0),"")</f>
        <v/>
      </c>
      <c r="E27" s="5" t="str">
        <f ca="1">IFERROR(VLOOKUP(C27,'[1]MT khoa'!$C$7:$R$37,4,0),"")</f>
        <v/>
      </c>
      <c r="F27" s="6" t="str">
        <f ca="1">IFERROR(VLOOKUP(C27,'[1]MT khoa'!$C$7:$R$37,6,0),"")</f>
        <v/>
      </c>
      <c r="G27" s="180" t="str">
        <f ca="1">IFERROR(VLOOKUP(C27,'[1]MT khoa'!$C$7:$R$37,7,0),"")</f>
        <v/>
      </c>
      <c r="H27" s="182" t="str">
        <f ca="1">IFERROR(VLOOKUP(C27,'[1]MT khoa'!$C$7:$R$37,8,0),"")</f>
        <v/>
      </c>
      <c r="I27" s="185" t="str">
        <f ca="1">IFERROR(IF(LEN(VLOOKUP(C27,'[1]MT khoa'!$C$7:$R$37,13,0))=0,"",VLOOKUP(C27,'[1]MT khoa'!$C$7:$R$37,13,0)),"")</f>
        <v/>
      </c>
      <c r="J27" s="4"/>
      <c r="K27" s="9" t="str">
        <f t="shared" si="1"/>
        <v/>
      </c>
      <c r="L27" s="189" t="str">
        <f ca="1">IFERROR(MATCH(C27,'[1]MT khoa'!$C$7:$C$37,0),"")</f>
        <v/>
      </c>
      <c r="M27" s="187" t="str">
        <f ca="1">SUBSTITUTE((IFERROR(VLOOKUP(C27,'[1]MT khoa'!$C$7:$U$37,19,0),"")),"@",ROW())</f>
        <v/>
      </c>
    </row>
    <row r="28" spans="1:13">
      <c r="A28" s="190" t="str">
        <f ca="1">IFERROR(MATCH("x",OFFSET('[1]3.ĐD truong'!$H$6,A27+1,0,30,1),0)+A27,"")</f>
        <v/>
      </c>
      <c r="B28" s="29" t="str">
        <f t="shared" ca="1" si="0"/>
        <v/>
      </c>
      <c r="C28" s="71" t="str">
        <f ca="1">IF(ISERROR(INDEX('[1]3.ĐD truong'!$C$7:$C$37,A28,0)),"",INDEX('[1]3.ĐD truong'!$C$7:$C$37,A28,0))</f>
        <v/>
      </c>
      <c r="D28" s="72" t="str">
        <f ca="1">IFERROR(INDEX('[1]3.ĐD truong'!$I$7:$I$37,A28,0),"")</f>
        <v/>
      </c>
      <c r="E28" s="5" t="str">
        <f ca="1">IFERROR(VLOOKUP(C28,'[1]MT khoa'!$C$7:$R$37,4,0),"")</f>
        <v/>
      </c>
      <c r="F28" s="6" t="str">
        <f ca="1">IFERROR(VLOOKUP(C28,'[1]MT khoa'!$C$7:$R$37,6,0),"")</f>
        <v/>
      </c>
      <c r="G28" s="180" t="str">
        <f ca="1">IFERROR(VLOOKUP(C28,'[1]MT khoa'!$C$7:$R$37,7,0),"")</f>
        <v/>
      </c>
      <c r="H28" s="182" t="str">
        <f ca="1">IFERROR(VLOOKUP(C28,'[1]MT khoa'!$C$7:$R$37,8,0),"")</f>
        <v/>
      </c>
      <c r="I28" s="185" t="str">
        <f ca="1">IFERROR(IF(LEN(VLOOKUP(C28,'[1]MT khoa'!$C$7:$R$37,13,0))=0,"",VLOOKUP(C28,'[1]MT khoa'!$C$7:$R$37,13,0)),"")</f>
        <v/>
      </c>
      <c r="J28" s="4"/>
      <c r="K28" s="9" t="str">
        <f t="shared" si="1"/>
        <v/>
      </c>
      <c r="L28" s="189" t="str">
        <f ca="1">IFERROR(MATCH(C28,'[1]MT khoa'!$C$7:$C$37,0),"")</f>
        <v/>
      </c>
      <c r="M28" s="187" t="str">
        <f ca="1">SUBSTITUTE((IFERROR(VLOOKUP(C28,'[1]MT khoa'!$C$7:$U$37,19,0),"")),"@",ROW())</f>
        <v/>
      </c>
    </row>
    <row r="29" spans="1:13">
      <c r="A29" s="190" t="str">
        <f ca="1">IFERROR(MATCH("x",OFFSET('[1]3.ĐD truong'!$H$6,A28+1,0,30,1),0)+A28,"")</f>
        <v/>
      </c>
      <c r="B29" s="29" t="str">
        <f t="shared" ca="1" si="0"/>
        <v/>
      </c>
      <c r="C29" s="71" t="str">
        <f ca="1">IF(ISERROR(INDEX('[1]3.ĐD truong'!$C$7:$C$37,A29,0)),"",INDEX('[1]3.ĐD truong'!$C$7:$C$37,A29,0))</f>
        <v/>
      </c>
      <c r="D29" s="72" t="str">
        <f ca="1">IFERROR(INDEX('[1]3.ĐD truong'!$I$7:$I$37,A29,0),"")</f>
        <v/>
      </c>
      <c r="E29" s="5" t="str">
        <f ca="1">IFERROR(VLOOKUP(C29,'[1]MT khoa'!$C$7:$R$37,4,0),"")</f>
        <v/>
      </c>
      <c r="F29" s="6" t="str">
        <f ca="1">IFERROR(VLOOKUP(C29,'[1]MT khoa'!$C$7:$R$37,6,0),"")</f>
        <v/>
      </c>
      <c r="G29" s="180" t="str">
        <f ca="1">IFERROR(VLOOKUP(C29,'[1]MT khoa'!$C$7:$R$37,7,0),"")</f>
        <v/>
      </c>
      <c r="H29" s="182" t="str">
        <f ca="1">IFERROR(VLOOKUP(C29,'[1]MT khoa'!$C$7:$R$37,8,0),"")</f>
        <v/>
      </c>
      <c r="I29" s="185" t="str">
        <f ca="1">IFERROR(IF(LEN(VLOOKUP(C29,'[1]MT khoa'!$C$7:$R$37,13,0))=0,"",VLOOKUP(C29,'[1]MT khoa'!$C$7:$R$37,13,0)),"")</f>
        <v/>
      </c>
      <c r="J29" s="4"/>
      <c r="K29" s="9" t="str">
        <f t="shared" si="1"/>
        <v/>
      </c>
      <c r="L29" s="189" t="str">
        <f ca="1">IFERROR(MATCH(C29,'[1]MT khoa'!$C$7:$C$37,0),"")</f>
        <v/>
      </c>
      <c r="M29" s="187" t="str">
        <f ca="1">SUBSTITUTE((IFERROR(VLOOKUP(C29,'[1]MT khoa'!$C$7:$U$37,19,0),"")),"@",ROW())</f>
        <v/>
      </c>
    </row>
    <row r="30" spans="1:13">
      <c r="A30" s="190" t="str">
        <f ca="1">IFERROR(MATCH("x",OFFSET('[1]3.ĐD truong'!$H$6,A29+1,0,30,1),0)+A29,"")</f>
        <v/>
      </c>
      <c r="B30" s="29" t="str">
        <f t="shared" ca="1" si="0"/>
        <v/>
      </c>
      <c r="C30" s="71" t="str">
        <f ca="1">IF(ISERROR(INDEX('[1]3.ĐD truong'!$C$7:$C$37,A30,0)),"",INDEX('[1]3.ĐD truong'!$C$7:$C$37,A30,0))</f>
        <v/>
      </c>
      <c r="D30" s="72" t="str">
        <f ca="1">IFERROR(INDEX('[1]3.ĐD truong'!$I$7:$I$37,A30,0),"")</f>
        <v/>
      </c>
      <c r="E30" s="5" t="str">
        <f ca="1">IFERROR(VLOOKUP(C30,'[1]MT khoa'!$C$7:$R$37,4,0),"")</f>
        <v/>
      </c>
      <c r="F30" s="6" t="str">
        <f ca="1">IFERROR(VLOOKUP(C30,'[1]MT khoa'!$C$7:$R$37,6,0),"")</f>
        <v/>
      </c>
      <c r="G30" s="180" t="str">
        <f ca="1">IFERROR(VLOOKUP(C30,'[1]MT khoa'!$C$7:$R$37,7,0),"")</f>
        <v/>
      </c>
      <c r="H30" s="182" t="str">
        <f ca="1">IFERROR(VLOOKUP(C30,'[1]MT khoa'!$C$7:$R$37,8,0),"")</f>
        <v/>
      </c>
      <c r="I30" s="185" t="str">
        <f ca="1">IFERROR(IF(LEN(VLOOKUP(C30,'[1]MT khoa'!$C$7:$R$37,13,0))=0,"",VLOOKUP(C30,'[1]MT khoa'!$C$7:$R$37,13,0)),"")</f>
        <v/>
      </c>
      <c r="J30" s="4"/>
      <c r="K30" s="9" t="str">
        <f t="shared" si="1"/>
        <v/>
      </c>
      <c r="L30" s="189" t="str">
        <f ca="1">IFERROR(MATCH(C30,'[1]MT khoa'!$C$7:$C$37,0),"")</f>
        <v/>
      </c>
      <c r="M30" s="187" t="str">
        <f ca="1">SUBSTITUTE((IFERROR(VLOOKUP(C30,'[1]MT khoa'!$C$7:$U$37,19,0),"")),"@",ROW())</f>
        <v/>
      </c>
    </row>
    <row r="31" spans="1:13">
      <c r="A31" s="190" t="str">
        <f ca="1">IFERROR(MATCH("x",OFFSET('[1]3.ĐD truong'!$H$6,A30+1,0,30,1),0)+A30,"")</f>
        <v/>
      </c>
      <c r="B31" s="29" t="str">
        <f t="shared" ca="1" si="0"/>
        <v/>
      </c>
      <c r="C31" s="71" t="str">
        <f ca="1">IF(ISERROR(INDEX('[1]3.ĐD truong'!$C$7:$C$37,A31,0)),"",INDEX('[1]3.ĐD truong'!$C$7:$C$37,A31,0))</f>
        <v/>
      </c>
      <c r="D31" s="72" t="str">
        <f ca="1">IFERROR(INDEX('[1]3.ĐD truong'!$I$7:$I$37,A31,0),"")</f>
        <v/>
      </c>
      <c r="E31" s="5" t="str">
        <f ca="1">IFERROR(VLOOKUP(C31,'[1]MT khoa'!$C$7:$R$37,4,0),"")</f>
        <v/>
      </c>
      <c r="F31" s="6" t="str">
        <f ca="1">IFERROR(VLOOKUP(C31,'[1]MT khoa'!$C$7:$R$37,6,0),"")</f>
        <v/>
      </c>
      <c r="G31" s="180" t="str">
        <f ca="1">IFERROR(VLOOKUP(C31,'[1]MT khoa'!$C$7:$R$37,7,0),"")</f>
        <v/>
      </c>
      <c r="H31" s="182" t="str">
        <f ca="1">IFERROR(VLOOKUP(C31,'[1]MT khoa'!$C$7:$R$37,8,0),"")</f>
        <v/>
      </c>
      <c r="I31" s="185" t="str">
        <f ca="1">IFERROR(IF(LEN(VLOOKUP(C31,'[1]MT khoa'!$C$7:$R$37,13,0))=0,"",VLOOKUP(C31,'[1]MT khoa'!$C$7:$R$37,13,0)),"")</f>
        <v/>
      </c>
      <c r="J31" s="4"/>
      <c r="K31" s="9" t="str">
        <f t="shared" si="1"/>
        <v/>
      </c>
      <c r="L31" s="189" t="str">
        <f ca="1">IFERROR(MATCH(C31,'[1]MT khoa'!$C$7:$C$37,0),"")</f>
        <v/>
      </c>
      <c r="M31" s="187" t="str">
        <f ca="1">SUBSTITUTE((IFERROR(VLOOKUP(C31,'[1]MT khoa'!$C$7:$U$37,19,0),"")),"@",ROW())</f>
        <v/>
      </c>
    </row>
    <row r="32" spans="1:13">
      <c r="A32" s="190" t="str">
        <f ca="1">IFERROR(MATCH("x",OFFSET('[1]3.ĐD truong'!$H$6,A31+1,0,30,1),0)+A31,"")</f>
        <v/>
      </c>
      <c r="B32" s="29" t="str">
        <f t="shared" ca="1" si="0"/>
        <v/>
      </c>
      <c r="C32" s="71" t="str">
        <f ca="1">IF(ISERROR(INDEX('[1]3.ĐD truong'!$C$7:$C$37,A32,0)),"",INDEX('[1]3.ĐD truong'!$C$7:$C$37,A32,0))</f>
        <v/>
      </c>
      <c r="D32" s="72" t="str">
        <f ca="1">IFERROR(INDEX('[1]3.ĐD truong'!$I$7:$I$37,A32,0),"")</f>
        <v/>
      </c>
      <c r="E32" s="5" t="str">
        <f ca="1">IFERROR(VLOOKUP(C32,'[1]MT khoa'!$C$7:$R$37,4,0),"")</f>
        <v/>
      </c>
      <c r="F32" s="6" t="str">
        <f ca="1">IFERROR(VLOOKUP(C32,'[1]MT khoa'!$C$7:$R$37,6,0),"")</f>
        <v/>
      </c>
      <c r="G32" s="180" t="str">
        <f ca="1">IFERROR(VLOOKUP(C32,'[1]MT khoa'!$C$7:$R$37,7,0),"")</f>
        <v/>
      </c>
      <c r="H32" s="182" t="str">
        <f ca="1">IFERROR(VLOOKUP(C32,'[1]MT khoa'!$C$7:$R$37,8,0),"")</f>
        <v/>
      </c>
      <c r="I32" s="185" t="str">
        <f ca="1">IFERROR(IF(LEN(VLOOKUP(C32,'[1]MT khoa'!$C$7:$R$37,13,0))=0,"",VLOOKUP(C32,'[1]MT khoa'!$C$7:$R$37,13,0)),"")</f>
        <v/>
      </c>
      <c r="J32" s="4"/>
      <c r="K32" s="9" t="str">
        <f t="shared" si="1"/>
        <v/>
      </c>
      <c r="L32" s="189" t="str">
        <f ca="1">IFERROR(MATCH(C32,'[1]MT khoa'!$C$7:$C$37,0),"")</f>
        <v/>
      </c>
      <c r="M32" s="187" t="str">
        <f ca="1">SUBSTITUTE((IFERROR(VLOOKUP(C32,'[1]MT khoa'!$C$7:$U$37,19,0),"")),"@",ROW())</f>
        <v/>
      </c>
    </row>
    <row r="33" spans="1:13">
      <c r="A33" s="190" t="str">
        <f ca="1">IFERROR(MATCH("x",OFFSET('[1]3.ĐD truong'!$H$6,A32+1,0,30,1),0)+A32,"")</f>
        <v/>
      </c>
      <c r="B33" s="29" t="str">
        <f t="shared" ca="1" si="0"/>
        <v/>
      </c>
      <c r="C33" s="71" t="str">
        <f ca="1">IF(ISERROR(INDEX('[1]3.ĐD truong'!$C$7:$C$37,A33,0)),"",INDEX('[1]3.ĐD truong'!$C$7:$C$37,A33,0))</f>
        <v/>
      </c>
      <c r="D33" s="72" t="str">
        <f ca="1">IFERROR(INDEX('[1]3.ĐD truong'!$I$7:$I$37,A33,0),"")</f>
        <v/>
      </c>
      <c r="E33" s="5" t="str">
        <f ca="1">IFERROR(VLOOKUP(C33,'[1]MT khoa'!$C$7:$R$37,4,0),"")</f>
        <v/>
      </c>
      <c r="F33" s="6" t="str">
        <f ca="1">IFERROR(VLOOKUP(C33,'[1]MT khoa'!$C$7:$R$37,6,0),"")</f>
        <v/>
      </c>
      <c r="G33" s="180" t="str">
        <f ca="1">IFERROR(VLOOKUP(C33,'[1]MT khoa'!$C$7:$R$37,7,0),"")</f>
        <v/>
      </c>
      <c r="H33" s="182" t="str">
        <f ca="1">IFERROR(VLOOKUP(C33,'[1]MT khoa'!$C$7:$R$37,8,0),"")</f>
        <v/>
      </c>
      <c r="I33" s="185" t="str">
        <f ca="1">IFERROR(IF(LEN(VLOOKUP(C33,'[1]MT khoa'!$C$7:$R$37,13,0))=0,"",VLOOKUP(C33,'[1]MT khoa'!$C$7:$R$37,13,0)),"")</f>
        <v/>
      </c>
      <c r="J33" s="4"/>
      <c r="K33" s="9" t="str">
        <f t="shared" si="1"/>
        <v/>
      </c>
      <c r="L33" s="189" t="str">
        <f ca="1">IFERROR(MATCH(C33,'[1]MT khoa'!$C$7:$C$37,0),"")</f>
        <v/>
      </c>
      <c r="M33" s="187" t="str">
        <f ca="1">SUBSTITUTE((IFERROR(VLOOKUP(C33,'[1]MT khoa'!$C$7:$U$37,19,0),"")),"@",ROW())</f>
        <v/>
      </c>
    </row>
    <row r="34" spans="1:13">
      <c r="A34" s="190" t="str">
        <f ca="1">IFERROR(MATCH("x",OFFSET('[1]3.ĐD truong'!$H$6,A33+1,0,30,1),0)+A33,"")</f>
        <v/>
      </c>
      <c r="B34" s="29" t="str">
        <f t="shared" ca="1" si="0"/>
        <v/>
      </c>
      <c r="C34" s="71" t="str">
        <f ca="1">IF(ISERROR(INDEX('[1]3.ĐD truong'!$C$7:$C$37,A34,0)),"",INDEX('[1]3.ĐD truong'!$C$7:$C$37,A34,0))</f>
        <v/>
      </c>
      <c r="D34" s="72" t="str">
        <f ca="1">IFERROR(INDEX('[1]3.ĐD truong'!$I$7:$I$37,A34,0),"")</f>
        <v/>
      </c>
      <c r="E34" s="5" t="str">
        <f ca="1">IFERROR(VLOOKUP(C34,'[1]MT khoa'!$C$7:$R$37,4,0),"")</f>
        <v/>
      </c>
      <c r="F34" s="6" t="str">
        <f ca="1">IFERROR(VLOOKUP(C34,'[1]MT khoa'!$C$7:$R$37,6,0),"")</f>
        <v/>
      </c>
      <c r="G34" s="180" t="str">
        <f ca="1">IFERROR(VLOOKUP(C34,'[1]MT khoa'!$C$7:$R$37,7,0),"")</f>
        <v/>
      </c>
      <c r="H34" s="182" t="str">
        <f ca="1">IFERROR(VLOOKUP(C34,'[1]MT khoa'!$C$7:$R$37,8,0),"")</f>
        <v/>
      </c>
      <c r="I34" s="185" t="str">
        <f ca="1">IFERROR(IF(LEN(VLOOKUP(C34,'[1]MT khoa'!$C$7:$R$37,13,0))=0,"",VLOOKUP(C34,'[1]MT khoa'!$C$7:$R$37,13,0)),"")</f>
        <v/>
      </c>
      <c r="J34" s="4"/>
      <c r="K34" s="9" t="str">
        <f t="shared" si="1"/>
        <v/>
      </c>
      <c r="L34" s="189" t="str">
        <f ca="1">IFERROR(MATCH(C34,'[1]MT khoa'!$C$7:$C$37,0),"")</f>
        <v/>
      </c>
      <c r="M34" s="187" t="str">
        <f ca="1">SUBSTITUTE((IFERROR(VLOOKUP(C34,'[1]MT khoa'!$C$7:$U$37,19,0),"")),"@",ROW())</f>
        <v/>
      </c>
    </row>
    <row r="35" spans="1:13">
      <c r="A35" s="190" t="str">
        <f ca="1">IFERROR(MATCH("x",OFFSET('[1]3.ĐD truong'!$H$6,A34+1,0,30,1),0)+A34,"")</f>
        <v/>
      </c>
      <c r="B35" s="29" t="str">
        <f t="shared" ca="1" si="0"/>
        <v/>
      </c>
      <c r="C35" s="71" t="str">
        <f ca="1">IF(ISERROR(INDEX('[1]3.ĐD truong'!$C$7:$C$37,A35,0)),"",INDEX('[1]3.ĐD truong'!$C$7:$C$37,A35,0))</f>
        <v/>
      </c>
      <c r="D35" s="72" t="str">
        <f ca="1">IFERROR(INDEX('[1]3.ĐD truong'!$I$7:$I$37,A35,0),"")</f>
        <v/>
      </c>
      <c r="E35" s="5" t="str">
        <f ca="1">IFERROR(VLOOKUP(C35,'[1]MT khoa'!$C$7:$R$37,4,0),"")</f>
        <v/>
      </c>
      <c r="F35" s="6" t="str">
        <f ca="1">IFERROR(VLOOKUP(C35,'[1]MT khoa'!$C$7:$R$37,6,0),"")</f>
        <v/>
      </c>
      <c r="G35" s="180" t="str">
        <f ca="1">IFERROR(VLOOKUP(C35,'[1]MT khoa'!$C$7:$R$37,7,0),"")</f>
        <v/>
      </c>
      <c r="H35" s="182" t="str">
        <f ca="1">IFERROR(VLOOKUP(C35,'[1]MT khoa'!$C$7:$R$37,8,0),"")</f>
        <v/>
      </c>
      <c r="I35" s="185" t="str">
        <f ca="1">IFERROR(IF(LEN(VLOOKUP(C35,'[1]MT khoa'!$C$7:$R$37,13,0))=0,"",VLOOKUP(C35,'[1]MT khoa'!$C$7:$R$37,13,0)),"")</f>
        <v/>
      </c>
      <c r="J35" s="4"/>
      <c r="K35" s="9" t="str">
        <f t="shared" si="1"/>
        <v/>
      </c>
      <c r="L35" s="189" t="str">
        <f ca="1">IFERROR(MATCH(C35,'[1]MT khoa'!$C$7:$C$37,0),"")</f>
        <v/>
      </c>
      <c r="M35" s="187" t="str">
        <f ca="1">SUBSTITUTE((IFERROR(VLOOKUP(C35,'[1]MT khoa'!$C$7:$U$37,19,0),"")),"@",ROW())</f>
        <v/>
      </c>
    </row>
    <row r="36" spans="1:13">
      <c r="A36" s="190" t="str">
        <f ca="1">IFERROR(MATCH("x",OFFSET('[1]3.ĐD truong'!$H$6,A35+1,0,30,1),0)+A35,"")</f>
        <v/>
      </c>
      <c r="B36" s="29" t="str">
        <f t="shared" ca="1" si="0"/>
        <v/>
      </c>
      <c r="C36" s="71" t="str">
        <f ca="1">IF(ISERROR(INDEX('[1]3.ĐD truong'!$C$7:$C$37,A36,0)),"",INDEX('[1]3.ĐD truong'!$C$7:$C$37,A36,0))</f>
        <v/>
      </c>
      <c r="D36" s="72" t="str">
        <f ca="1">IFERROR(INDEX('[1]3.ĐD truong'!$I$7:$I$37,A36,0),"")</f>
        <v/>
      </c>
      <c r="E36" s="5" t="str">
        <f ca="1">IFERROR(VLOOKUP(C36,'[1]MT khoa'!$C$7:$R$37,4,0),"")</f>
        <v/>
      </c>
      <c r="F36" s="6" t="str">
        <f ca="1">IFERROR(VLOOKUP(C36,'[1]MT khoa'!$C$7:$R$37,6,0),"")</f>
        <v/>
      </c>
      <c r="G36" s="180" t="str">
        <f ca="1">IFERROR(VLOOKUP(C36,'[1]MT khoa'!$C$7:$R$37,7,0),"")</f>
        <v/>
      </c>
      <c r="H36" s="182" t="str">
        <f ca="1">IFERROR(VLOOKUP(C36,'[1]MT khoa'!$C$7:$R$37,8,0),"")</f>
        <v/>
      </c>
      <c r="I36" s="185" t="str">
        <f ca="1">IFERROR(IF(LEN(VLOOKUP(C36,'[1]MT khoa'!$C$7:$R$37,13,0))=0,"",VLOOKUP(C36,'[1]MT khoa'!$C$7:$R$37,13,0)),"")</f>
        <v/>
      </c>
      <c r="J36" s="4"/>
      <c r="K36" s="9" t="str">
        <f t="shared" si="1"/>
        <v/>
      </c>
      <c r="L36" s="189" t="str">
        <f ca="1">IFERROR(MATCH(C36,'[1]MT khoa'!$C$7:$C$37,0),"")</f>
        <v/>
      </c>
      <c r="M36" s="187" t="str">
        <f ca="1">SUBSTITUTE((IFERROR(VLOOKUP(C36,'[1]MT khoa'!$C$7:$U$37,19,0),"")),"@",ROW())</f>
        <v/>
      </c>
    </row>
    <row r="37" spans="1:13">
      <c r="A37" s="190" t="str">
        <f ca="1">IFERROR(MATCH("x",OFFSET('[1]3.ĐD truong'!$H$6,A36+1,0,30,1),0)+A36,"")</f>
        <v/>
      </c>
      <c r="B37" s="29" t="str">
        <f t="shared" ca="1" si="0"/>
        <v/>
      </c>
      <c r="C37" s="71" t="str">
        <f ca="1">IF(ISERROR(INDEX('[1]3.ĐD truong'!$C$7:$C$37,A37,0)),"",INDEX('[1]3.ĐD truong'!$C$7:$C$37,A37,0))</f>
        <v/>
      </c>
      <c r="D37" s="72" t="str">
        <f ca="1">IFERROR(INDEX('[1]3.ĐD truong'!$I$7:$I$37,A37,0),"")</f>
        <v/>
      </c>
      <c r="E37" s="5" t="str">
        <f ca="1">IFERROR(VLOOKUP(C37,'[1]MT khoa'!$C$7:$R$37,4,0),"")</f>
        <v/>
      </c>
      <c r="F37" s="6" t="str">
        <f ca="1">IFERROR(VLOOKUP(C37,'[1]MT khoa'!$C$7:$R$37,6,0),"")</f>
        <v/>
      </c>
      <c r="G37" s="180" t="str">
        <f ca="1">IFERROR(VLOOKUP(C37,'[1]MT khoa'!$C$7:$R$37,7,0),"")</f>
        <v/>
      </c>
      <c r="H37" s="182" t="str">
        <f ca="1">IFERROR(VLOOKUP(C37,'[1]MT khoa'!$C$7:$R$37,8,0),"")</f>
        <v/>
      </c>
      <c r="I37" s="185" t="str">
        <f ca="1">IFERROR(IF(LEN(VLOOKUP(C37,'[1]MT khoa'!$C$7:$R$37,13,0))=0,"",VLOOKUP(C37,'[1]MT khoa'!$C$7:$R$37,13,0)),"")</f>
        <v/>
      </c>
      <c r="J37" s="4"/>
      <c r="K37" s="9" t="str">
        <f t="shared" si="1"/>
        <v/>
      </c>
      <c r="L37" s="189" t="str">
        <f ca="1">IFERROR(MATCH(C37,'[1]MT khoa'!$C$7:$C$37,0),"")</f>
        <v/>
      </c>
      <c r="M37" s="187" t="str">
        <f ca="1">SUBSTITUTE((IFERROR(VLOOKUP(C37,'[1]MT khoa'!$C$7:$U$37,19,0),"")),"@",ROW())</f>
        <v/>
      </c>
    </row>
    <row r="38" spans="1:13">
      <c r="A38" s="190" t="str">
        <f ca="1">IFERROR(MATCH("x",OFFSET('[1]3.ĐD truong'!$H$6,A37+1,0,30,1),0)+A37,"")</f>
        <v/>
      </c>
      <c r="B38" s="29" t="str">
        <f t="shared" ca="1" si="0"/>
        <v/>
      </c>
      <c r="C38" s="71" t="str">
        <f ca="1">IF(ISERROR(INDEX('[1]3.ĐD truong'!$C$7:$C$37,A38,0)),"",INDEX('[1]3.ĐD truong'!$C$7:$C$37,A38,0))</f>
        <v/>
      </c>
      <c r="D38" s="72" t="str">
        <f ca="1">IFERROR(INDEX('[1]3.ĐD truong'!$I$7:$I$37,A38,0),"")</f>
        <v/>
      </c>
      <c r="E38" s="5" t="str">
        <f ca="1">IFERROR(VLOOKUP(C38,'[1]MT khoa'!$C$7:$R$37,4,0),"")</f>
        <v/>
      </c>
      <c r="F38" s="6" t="str">
        <f ca="1">IFERROR(VLOOKUP(C38,'[1]MT khoa'!$C$7:$R$37,6,0),"")</f>
        <v/>
      </c>
      <c r="G38" s="180" t="str">
        <f ca="1">IFERROR(VLOOKUP(C38,'[1]MT khoa'!$C$7:$R$37,7,0),"")</f>
        <v/>
      </c>
      <c r="H38" s="182" t="str">
        <f ca="1">IFERROR(VLOOKUP(C38,'[1]MT khoa'!$C$7:$R$37,8,0),"")</f>
        <v/>
      </c>
      <c r="I38" s="185" t="str">
        <f ca="1">IFERROR(IF(LEN(VLOOKUP(C38,'[1]MT khoa'!$C$7:$R$37,13,0))=0,"",VLOOKUP(C38,'[1]MT khoa'!$C$7:$R$37,13,0)),"")</f>
        <v/>
      </c>
      <c r="J38" s="4"/>
      <c r="K38" s="9" t="str">
        <f t="shared" si="1"/>
        <v/>
      </c>
      <c r="L38" s="189" t="str">
        <f ca="1">IFERROR(MATCH(C38,'[1]MT khoa'!$C$7:$C$37,0),"")</f>
        <v/>
      </c>
      <c r="M38" s="187" t="str">
        <f ca="1">SUBSTITUTE((IFERROR(VLOOKUP(C38,'[1]MT khoa'!$C$7:$U$37,19,0),"")),"@",ROW())</f>
        <v/>
      </c>
    </row>
    <row r="39" spans="1:13">
      <c r="A39" s="190" t="str">
        <f ca="1">IFERROR(MATCH("x",OFFSET('[1]3.ĐD truong'!$H$6,A38+1,0,30,1),0)+A38,"")</f>
        <v/>
      </c>
      <c r="B39" s="29" t="str">
        <f t="shared" ca="1" si="0"/>
        <v/>
      </c>
      <c r="C39" s="71" t="str">
        <f ca="1">IF(ISERROR(INDEX('[1]3.ĐD truong'!$C$7:$C$37,A39,0)),"",INDEX('[1]3.ĐD truong'!$C$7:$C$37,A39,0))</f>
        <v/>
      </c>
      <c r="D39" s="72" t="str">
        <f ca="1">IFERROR(INDEX('[1]3.ĐD truong'!$I$7:$I$37,A39,0),"")</f>
        <v/>
      </c>
      <c r="E39" s="5" t="str">
        <f ca="1">IFERROR(VLOOKUP(C39,'[1]MT khoa'!$C$7:$R$37,4,0),"")</f>
        <v/>
      </c>
      <c r="F39" s="6" t="str">
        <f ca="1">IFERROR(VLOOKUP(C39,'[1]MT khoa'!$C$7:$R$37,6,0),"")</f>
        <v/>
      </c>
      <c r="G39" s="180" t="str">
        <f ca="1">IFERROR(VLOOKUP(C39,'[1]MT khoa'!$C$7:$R$37,7,0),"")</f>
        <v/>
      </c>
      <c r="H39" s="182" t="str">
        <f ca="1">IFERROR(VLOOKUP(C39,'[1]MT khoa'!$C$7:$R$37,8,0),"")</f>
        <v/>
      </c>
      <c r="I39" s="185" t="str">
        <f ca="1">IFERROR(IF(LEN(VLOOKUP(C39,'[1]MT khoa'!$C$7:$R$37,13,0))=0,"",VLOOKUP(C39,'[1]MT khoa'!$C$7:$R$37,13,0)),"")</f>
        <v/>
      </c>
      <c r="J39" s="4"/>
      <c r="K39" s="9" t="str">
        <f t="shared" si="1"/>
        <v/>
      </c>
      <c r="L39" s="189" t="str">
        <f ca="1">IFERROR(MATCH(C39,'[1]MT khoa'!$C$7:$C$37,0),"")</f>
        <v/>
      </c>
      <c r="M39" s="187" t="str">
        <f ca="1">SUBSTITUTE((IFERROR(VLOOKUP(C39,'[1]MT khoa'!$C$7:$U$37,19,0),"")),"@",ROW())</f>
        <v/>
      </c>
    </row>
    <row r="40" spans="1:13">
      <c r="A40" s="190" t="str">
        <f ca="1">IFERROR(MATCH("x",OFFSET('[1]3.ĐD truong'!$H$6,A39+1,0,30,1),0)+A39,"")</f>
        <v/>
      </c>
      <c r="B40" s="29" t="str">
        <f t="shared" ca="1" si="0"/>
        <v/>
      </c>
      <c r="C40" s="71" t="str">
        <f ca="1">IF(ISERROR(INDEX('[1]3.ĐD truong'!$C$7:$C$37,A40,0)),"",INDEX('[1]3.ĐD truong'!$C$7:$C$37,A40,0))</f>
        <v/>
      </c>
      <c r="D40" s="72" t="str">
        <f ca="1">IFERROR(INDEX('[1]3.ĐD truong'!$I$7:$I$37,A40,0),"")</f>
        <v/>
      </c>
      <c r="E40" s="5" t="str">
        <f ca="1">IFERROR(VLOOKUP(C40,'[1]MT khoa'!$C$7:$R$37,4,0),"")</f>
        <v/>
      </c>
      <c r="F40" s="6" t="str">
        <f ca="1">IFERROR(VLOOKUP(C40,'[1]MT khoa'!$C$7:$R$37,6,0),"")</f>
        <v/>
      </c>
      <c r="G40" s="180" t="str">
        <f ca="1">IFERROR(VLOOKUP(C40,'[1]MT khoa'!$C$7:$R$37,7,0),"")</f>
        <v/>
      </c>
      <c r="H40" s="182" t="str">
        <f ca="1">IFERROR(VLOOKUP(C40,'[1]MT khoa'!$C$7:$R$37,8,0),"")</f>
        <v/>
      </c>
      <c r="I40" s="185" t="str">
        <f ca="1">IFERROR(IF(LEN(VLOOKUP(C40,'[1]MT khoa'!$C$7:$R$37,13,0))=0,"",VLOOKUP(C40,'[1]MT khoa'!$C$7:$R$37,13,0)),"")</f>
        <v/>
      </c>
      <c r="J40" s="4"/>
      <c r="K40" s="9" t="str">
        <f t="shared" si="1"/>
        <v/>
      </c>
      <c r="L40" s="189" t="str">
        <f ca="1">IFERROR(MATCH(C40,'[1]MT khoa'!$C$7:$C$37,0),"")</f>
        <v/>
      </c>
      <c r="M40" s="187" t="str">
        <f ca="1">SUBSTITUTE((IFERROR(VLOOKUP(C40,'[1]MT khoa'!$C$7:$U$37,19,0),"")),"@",ROW())</f>
        <v/>
      </c>
    </row>
    <row r="41" spans="1:13">
      <c r="A41" s="190"/>
      <c r="B41" s="168"/>
      <c r="C41" s="75" t="s">
        <v>48</v>
      </c>
      <c r="D41" s="76"/>
      <c r="E41" s="76"/>
      <c r="F41" s="76"/>
      <c r="G41" s="76"/>
      <c r="H41" s="76"/>
      <c r="I41" s="76"/>
      <c r="J41" s="76"/>
      <c r="K41" s="77"/>
    </row>
    <row r="42" spans="1:13" ht="14.05" customHeight="1">
      <c r="A42" s="190"/>
      <c r="B42" s="112"/>
      <c r="C42" s="111" t="s">
        <v>156</v>
      </c>
      <c r="D42" s="113"/>
      <c r="E42" s="114" t="str">
        <f>IFERROR(VLOOKUP(C42,KPI_canhan,4,FALSE),"")</f>
        <v/>
      </c>
      <c r="F42" s="127" t="str">
        <f>IF(LEN(IFERROR(VLOOKUP(C42,KPI_canhan,5,FALSE),""))=0,"",IFERROR(VLOOKUP(C42,KPI_canhan,5,FALSE),""))</f>
        <v/>
      </c>
      <c r="G42" s="115" t="str">
        <f>IFERROR(VLOOKUP(C42,KPI_canhan,3,FALSE),"")</f>
        <v/>
      </c>
      <c r="H42" s="128" t="str">
        <f>IFERROR(VLOOKUP(C42,KPI_canhan,2,FALSE),"")</f>
        <v/>
      </c>
      <c r="I42" s="116"/>
      <c r="J42" s="117"/>
      <c r="K42" s="264" t="str">
        <f t="shared" si="1"/>
        <v/>
      </c>
      <c r="L42" s="189" t="str">
        <f>IF(LEN(IFERROR(VLOOKUP(C42,KPI_canhan,5,FALSE),""))=0,"",IFERROR(VLOOKUP(C42,KPI_canhan,5,FALSE),""))</f>
        <v/>
      </c>
    </row>
    <row r="43" spans="1:13" ht="14.05" customHeight="1">
      <c r="A43" s="190"/>
      <c r="B43" s="112"/>
      <c r="C43" s="111" t="s">
        <v>156</v>
      </c>
      <c r="D43" s="113"/>
      <c r="E43" s="114" t="str">
        <f>IFERROR(VLOOKUP(C43,KPI_canhan,4,FALSE),"")</f>
        <v/>
      </c>
      <c r="F43" s="127" t="str">
        <f>IF(LEN(IFERROR(VLOOKUP(C43,KPI_canhan,5,FALSE),""))=0,"",IFERROR(VLOOKUP(C43,KPI_canhan,5,FALSE),""))</f>
        <v/>
      </c>
      <c r="G43" s="115" t="str">
        <f>IFERROR(VLOOKUP(C43,KPI_canhan,3,FALSE),"")</f>
        <v/>
      </c>
      <c r="H43" s="128" t="str">
        <f>IFERROR(VLOOKUP(C43,KPI_canhan,2,FALSE),"")</f>
        <v/>
      </c>
      <c r="I43" s="116"/>
      <c r="J43" s="117"/>
      <c r="K43" s="264" t="str">
        <f t="shared" si="1"/>
        <v/>
      </c>
    </row>
    <row r="44" spans="1:13" ht="14.05" customHeight="1">
      <c r="A44" s="190"/>
      <c r="B44" s="112"/>
      <c r="C44" s="111"/>
      <c r="D44" s="113"/>
      <c r="E44" s="114" t="str">
        <f>IFERROR(VLOOKUP(C44,KPI_canhan,4,FALSE),"")</f>
        <v/>
      </c>
      <c r="F44" s="127" t="str">
        <f>IF(LEN(IFERROR(VLOOKUP(C44,KPI_canhan,5,FALSE),""))=0,"",IFERROR(VLOOKUP(C44,KPI_canhan,5,FALSE),""))</f>
        <v/>
      </c>
      <c r="G44" s="115" t="str">
        <f>IFERROR(VLOOKUP(C44,KPI_canhan,3,FALSE),"")</f>
        <v/>
      </c>
      <c r="H44" s="128" t="str">
        <f>IFERROR(VLOOKUP(C44,KPI_canhan,2,FALSE),"")</f>
        <v/>
      </c>
      <c r="I44" s="116"/>
      <c r="J44" s="117"/>
      <c r="K44" s="264" t="str">
        <f t="shared" si="1"/>
        <v/>
      </c>
    </row>
    <row r="45" spans="1:13" ht="14.05" customHeight="1">
      <c r="A45" s="190"/>
      <c r="B45" s="112"/>
      <c r="C45" s="111"/>
      <c r="D45" s="113"/>
      <c r="E45" s="114" t="str">
        <f>IFERROR(VLOOKUP(C45,KPI_canhan,4,FALSE),"")</f>
        <v/>
      </c>
      <c r="F45" s="127" t="str">
        <f>IF(LEN(IFERROR(VLOOKUP(C45,KPI_canhan,5,FALSE),""))=0,"",IFERROR(VLOOKUP(C45,KPI_canhan,5,FALSE),""))</f>
        <v/>
      </c>
      <c r="G45" s="115" t="str">
        <f>IFERROR(VLOOKUP(C45,KPI_canhan,3,FALSE),"")</f>
        <v/>
      </c>
      <c r="H45" s="128" t="str">
        <f>IFERROR(VLOOKUP(C45,KPI_canhan,2,FALSE),"")</f>
        <v/>
      </c>
      <c r="I45" s="116"/>
      <c r="J45" s="117"/>
      <c r="K45" s="264" t="str">
        <f t="shared" si="1"/>
        <v/>
      </c>
    </row>
    <row r="46" spans="1:13" ht="14.05" customHeight="1">
      <c r="A46" s="190"/>
      <c r="B46" s="112"/>
      <c r="C46" s="111"/>
      <c r="D46" s="113"/>
      <c r="E46" s="114" t="str">
        <f>IFERROR(VLOOKUP(C46,KPI_canhan,4,FALSE),"")</f>
        <v/>
      </c>
      <c r="F46" s="127" t="str">
        <f>IF(LEN(IFERROR(VLOOKUP(C46,KPI_canhan,5,FALSE),""))=0,"",IFERROR(VLOOKUP(C46,KPI_canhan,5,FALSE),""))</f>
        <v/>
      </c>
      <c r="G46" s="115" t="str">
        <f>IFERROR(VLOOKUP(C46,KPI_canhan,3,FALSE),"")</f>
        <v/>
      </c>
      <c r="H46" s="128" t="str">
        <f>IFERROR(VLOOKUP(C46,KPI_canhan,2,FALSE),"")</f>
        <v/>
      </c>
      <c r="I46" s="118"/>
      <c r="J46" s="117"/>
      <c r="K46" s="264" t="str">
        <f t="shared" si="1"/>
        <v/>
      </c>
    </row>
    <row r="47" spans="1:13">
      <c r="A47" s="190"/>
      <c r="B47" s="176"/>
      <c r="C47" s="171" t="s">
        <v>49</v>
      </c>
      <c r="D47" s="61">
        <f>D8+D11</f>
        <v>1</v>
      </c>
      <c r="E47" s="172"/>
      <c r="F47" s="172"/>
      <c r="G47" s="172"/>
      <c r="H47" s="173"/>
      <c r="I47" s="174"/>
      <c r="J47" s="172"/>
      <c r="K47" s="61">
        <f>K8+K11</f>
        <v>0.1</v>
      </c>
    </row>
    <row r="48" spans="1:13">
      <c r="A48" s="190"/>
      <c r="B48" s="15"/>
      <c r="C48" s="15"/>
      <c r="D48" s="15"/>
      <c r="E48" s="16"/>
      <c r="F48" s="16"/>
      <c r="G48" s="16"/>
      <c r="H48" s="84"/>
      <c r="I48" s="85"/>
      <c r="J48" s="16"/>
      <c r="K48" s="16"/>
    </row>
    <row r="49" spans="1:11">
      <c r="A49" s="193"/>
      <c r="B49" s="35" t="s">
        <v>9</v>
      </c>
      <c r="C49" s="35"/>
      <c r="D49" s="35"/>
      <c r="E49" s="35"/>
      <c r="F49" s="35"/>
      <c r="G49" s="35"/>
      <c r="H49" s="36"/>
      <c r="I49" s="23"/>
      <c r="J49" s="23"/>
      <c r="K49" s="23"/>
    </row>
    <row r="50" spans="1:11">
      <c r="A50" s="194"/>
      <c r="B50" s="34"/>
      <c r="C50" s="36" t="s">
        <v>10</v>
      </c>
      <c r="D50" s="35"/>
      <c r="E50" s="86"/>
      <c r="F50" s="36" t="s">
        <v>11</v>
      </c>
      <c r="G50" s="35"/>
      <c r="H50" s="35"/>
      <c r="I50" s="35"/>
      <c r="J50" s="36" t="s">
        <v>12</v>
      </c>
      <c r="K50" s="25"/>
    </row>
    <row r="51" spans="1:11">
      <c r="A51" s="194"/>
      <c r="B51" s="34"/>
      <c r="C51" s="33"/>
      <c r="D51" s="34"/>
      <c r="E51" s="37"/>
      <c r="F51" s="33"/>
      <c r="G51" s="34"/>
      <c r="H51" s="34"/>
      <c r="I51" s="34"/>
      <c r="J51" s="34"/>
      <c r="K51" s="25"/>
    </row>
    <row r="52" spans="1:11">
      <c r="A52" s="194"/>
      <c r="B52" s="34"/>
      <c r="C52" s="33"/>
      <c r="D52" s="34"/>
      <c r="E52" s="37"/>
      <c r="F52" s="34"/>
      <c r="G52" s="34"/>
      <c r="H52" s="34"/>
      <c r="I52" s="34"/>
      <c r="J52" s="34"/>
      <c r="K52" s="25"/>
    </row>
    <row r="53" spans="1:11">
      <c r="A53" s="194"/>
      <c r="B53" s="34"/>
      <c r="C53" s="33"/>
      <c r="D53" s="34"/>
      <c r="E53" s="37"/>
      <c r="F53" s="34"/>
      <c r="G53" s="34"/>
      <c r="H53" s="34"/>
      <c r="I53" s="34"/>
      <c r="J53" s="34"/>
      <c r="K53" s="25"/>
    </row>
    <row r="54" spans="1:11">
      <c r="A54" s="194"/>
      <c r="B54" s="34"/>
      <c r="C54" s="33"/>
      <c r="D54" s="34"/>
      <c r="E54" s="37"/>
      <c r="F54" s="34"/>
      <c r="G54" s="34"/>
      <c r="H54" s="34"/>
      <c r="I54" s="34"/>
      <c r="J54" s="34"/>
      <c r="K54" s="25"/>
    </row>
    <row r="55" spans="1:11">
      <c r="A55" s="194"/>
      <c r="B55" s="34"/>
      <c r="C55" s="33"/>
      <c r="D55" s="34"/>
      <c r="E55" s="37"/>
      <c r="F55" s="34"/>
      <c r="G55" s="34"/>
      <c r="H55" s="34"/>
      <c r="I55" s="34"/>
      <c r="J55" s="34"/>
      <c r="K55" s="25"/>
    </row>
    <row r="56" spans="1:11">
      <c r="A56" s="194"/>
      <c r="B56" s="34"/>
      <c r="C56" s="52" t="str">
        <f>UPPER(IF(LEN(D5)=29,"Chưa có tên hoặc nhập tên sai",D4))</f>
        <v>ĐẶNG THỊ HỒNG THẮM</v>
      </c>
      <c r="D56" s="170"/>
      <c r="E56" s="37"/>
      <c r="F56" s="3" t="str">
        <f>[1]DSNV!$G$4</f>
        <v>ĐDT. ĐẶNG THỊ HỒNG THẮM</v>
      </c>
      <c r="G56" s="15"/>
      <c r="H56" s="15"/>
      <c r="I56" s="25"/>
      <c r="J56" s="3" t="str">
        <f>[1]DSNV!$G$2</f>
        <v>BS.CK2. NGUYỄN THANH HẢI</v>
      </c>
      <c r="K56" s="25"/>
    </row>
    <row r="57" spans="1:11">
      <c r="A57" s="194"/>
      <c r="B57" s="34"/>
      <c r="C57" s="16" t="str">
        <f>IF(LEN('[1]MT khoa'!$O$5)=0,"Ngày (Date) ....../....../......",CONCATENATE("Ngày (Date) ",DAY('[1]MT khoa'!$O$5),"/",MONTH('[1]MT khoa'!$O$5),"/",YEAR('[1]MT khoa'!$O$5)))</f>
        <v>Ngày (Date) 1/4/2023</v>
      </c>
      <c r="D57" s="34"/>
      <c r="E57" s="33"/>
      <c r="F57" s="16" t="str">
        <f>C57</f>
        <v>Ngày (Date) 1/4/2023</v>
      </c>
      <c r="G57" s="16"/>
      <c r="H57" s="15"/>
      <c r="I57" s="25"/>
      <c r="J57" s="16" t="str">
        <f>C57</f>
        <v>Ngày (Date) 1/4/2023</v>
      </c>
      <c r="K57" s="25"/>
    </row>
    <row r="58" spans="1:11">
      <c r="A58" s="194"/>
      <c r="B58" s="34"/>
      <c r="C58" s="33"/>
      <c r="D58" s="34"/>
      <c r="E58" s="33"/>
      <c r="F58" s="33"/>
      <c r="G58" s="34"/>
      <c r="H58" s="34"/>
      <c r="I58" s="34"/>
      <c r="J58" s="33"/>
      <c r="K58" s="25"/>
    </row>
    <row r="59" spans="1:11">
      <c r="A59" s="194"/>
      <c r="B59" s="35" t="s">
        <v>13</v>
      </c>
      <c r="C59" s="35"/>
      <c r="D59" s="35"/>
      <c r="E59" s="36"/>
      <c r="F59" s="23"/>
      <c r="G59" s="35"/>
      <c r="H59" s="35"/>
      <c r="I59" s="36"/>
      <c r="J59" s="37"/>
      <c r="K59" s="25"/>
    </row>
    <row r="60" spans="1:11">
      <c r="A60" s="194"/>
      <c r="B60" s="25"/>
      <c r="C60" s="36" t="s">
        <v>10</v>
      </c>
      <c r="D60" s="38"/>
      <c r="E60" s="86"/>
      <c r="F60" s="36" t="s">
        <v>11</v>
      </c>
      <c r="G60" s="23"/>
      <c r="H60" s="35"/>
      <c r="I60" s="35"/>
      <c r="J60" s="36" t="s">
        <v>12</v>
      </c>
      <c r="K60" s="25"/>
    </row>
    <row r="61" spans="1:11">
      <c r="A61" s="194"/>
      <c r="B61" s="25"/>
      <c r="C61" s="33"/>
      <c r="D61" s="34"/>
      <c r="E61" s="37"/>
      <c r="F61" s="37"/>
      <c r="G61" s="34"/>
      <c r="H61" s="34"/>
      <c r="I61" s="34"/>
      <c r="J61" s="33"/>
      <c r="K61" s="25"/>
    </row>
    <row r="62" spans="1:11">
      <c r="A62" s="194"/>
      <c r="B62" s="25"/>
      <c r="C62" s="33"/>
      <c r="D62" s="34"/>
      <c r="E62" s="37"/>
      <c r="F62" s="37"/>
      <c r="G62" s="34"/>
      <c r="H62" s="34"/>
      <c r="I62" s="33"/>
      <c r="J62" s="33"/>
      <c r="K62" s="25"/>
    </row>
    <row r="63" spans="1:11">
      <c r="A63" s="194"/>
      <c r="B63" s="25"/>
      <c r="C63" s="33"/>
      <c r="D63" s="34"/>
      <c r="E63" s="37"/>
      <c r="F63" s="37"/>
      <c r="G63" s="34"/>
      <c r="H63" s="34"/>
      <c r="I63" s="33"/>
      <c r="J63" s="33"/>
      <c r="K63" s="25"/>
    </row>
    <row r="64" spans="1:11">
      <c r="A64" s="194"/>
      <c r="B64" s="25"/>
      <c r="C64" s="33"/>
      <c r="D64" s="34"/>
      <c r="E64" s="37"/>
      <c r="F64" s="37"/>
      <c r="G64" s="34"/>
      <c r="H64" s="34"/>
      <c r="I64" s="33"/>
      <c r="J64" s="33"/>
      <c r="K64" s="25"/>
    </row>
    <row r="65" spans="1:11">
      <c r="A65" s="194"/>
      <c r="B65" s="25"/>
      <c r="C65" s="33"/>
      <c r="D65" s="34"/>
      <c r="E65" s="37"/>
      <c r="F65" s="37"/>
      <c r="G65" s="34"/>
      <c r="H65" s="34"/>
      <c r="I65" s="33"/>
      <c r="J65" s="33"/>
      <c r="K65" s="25"/>
    </row>
    <row r="66" spans="1:11">
      <c r="A66" s="194"/>
      <c r="B66" s="25"/>
      <c r="C66" s="52" t="str">
        <f>C56</f>
        <v>ĐẶNG THỊ HỒNG THẮM</v>
      </c>
      <c r="D66" s="170"/>
      <c r="E66" s="37"/>
      <c r="F66" s="3" t="str">
        <f>F56</f>
        <v>ĐDT. ĐẶNG THỊ HỒNG THẮM</v>
      </c>
      <c r="G66" s="15"/>
      <c r="H66" s="15"/>
      <c r="I66" s="25"/>
      <c r="J66" s="3" t="str">
        <f>J56</f>
        <v>BS.CK2. NGUYỄN THANH HẢI</v>
      </c>
      <c r="K66" s="25"/>
    </row>
    <row r="67" spans="1:11">
      <c r="A67" s="194"/>
      <c r="B67" s="25"/>
      <c r="C67" s="33" t="str">
        <f>IF(LEN('[1]MT khoa'!$O$6)=0,"Ngày (Date) ....../....../......",CONCATENATE("Ngày (Date) ",DAY('[1]MT khoa'!$O$6),"/",MONTH('[1]MT khoa'!$O$6),"/",YEAR('[1]MT khoa'!$O$6)))</f>
        <v>Ngày (Date) 30/6/2023</v>
      </c>
      <c r="D67" s="33"/>
      <c r="E67" s="33"/>
      <c r="F67" s="33" t="str">
        <f>C67</f>
        <v>Ngày (Date) 30/6/2023</v>
      </c>
      <c r="G67" s="37"/>
      <c r="H67" s="34"/>
      <c r="I67" s="34"/>
      <c r="J67" s="33" t="str">
        <f>C67</f>
        <v>Ngày (Date) 30/6/2023</v>
      </c>
      <c r="K67" s="25"/>
    </row>
  </sheetData>
  <autoFilter ref="C13:C47" xr:uid="{1FF39F2C-3576-49E5-82A4-D6BFA4063FA2}"/>
  <mergeCells count="11">
    <mergeCell ref="E8:J8"/>
    <mergeCell ref="E11:J11"/>
    <mergeCell ref="B12:C12"/>
    <mergeCell ref="C1:E1"/>
    <mergeCell ref="C2:E2"/>
    <mergeCell ref="D4:E4"/>
    <mergeCell ref="F4:G4"/>
    <mergeCell ref="H4:J4"/>
    <mergeCell ref="D5:E5"/>
    <mergeCell ref="F5:G5"/>
    <mergeCell ref="H5:J5"/>
  </mergeCells>
  <conditionalFormatting sqref="C56:D56">
    <cfRule type="expression" dxfId="39" priority="2">
      <formula>LEN($D$5)=29</formula>
    </cfRule>
  </conditionalFormatting>
  <conditionalFormatting sqref="C66:D66">
    <cfRule type="expression" dxfId="38" priority="12">
      <formula>LEN($D$5)=29</formula>
    </cfRule>
  </conditionalFormatting>
  <conditionalFormatting sqref="D5:E5">
    <cfRule type="expression" dxfId="37" priority="17">
      <formula>LEN($D$5)=29</formula>
    </cfRule>
  </conditionalFormatting>
  <conditionalFormatting sqref="H13:I40">
    <cfRule type="expression" dxfId="36" priority="3">
      <formula>$G13="‰"</formula>
    </cfRule>
    <cfRule type="expression" dxfId="35" priority="4">
      <formula>$G13="Thời gian"</formula>
    </cfRule>
    <cfRule type="expression" dxfId="34" priority="5">
      <formula>$G13="%"</formula>
    </cfRule>
    <cfRule type="expression" dxfId="33" priority="6">
      <formula>$G13="Số lượng"</formula>
    </cfRule>
    <cfRule type="expression" dxfId="32" priority="7">
      <formula>$G13="Điểm"</formula>
    </cfRule>
  </conditionalFormatting>
  <conditionalFormatting sqref="H4:J4">
    <cfRule type="expression" dxfId="31" priority="16">
      <formula>LEN($H$4)=29</formula>
    </cfRule>
  </conditionalFormatting>
  <conditionalFormatting sqref="C42:K46">
    <cfRule type="expression" dxfId="3" priority="1">
      <formula>$C42="Chưa đăng ký"</formula>
    </cfRule>
  </conditionalFormatting>
  <dataValidations count="2">
    <dataValidation type="list" allowBlank="1" showInputMessage="1" showErrorMessage="1" prompt="Chọn mục tiêu trong DS KPI cá nhân" sqref="C42:C46" xr:uid="{B6804FB1-E8D7-4BAC-BDCC-9A9344BBA985}">
      <formula1>DS_Muctieu</formula1>
    </dataValidation>
    <dataValidation type="list" allowBlank="1" showInputMessage="1" showErrorMessage="1" sqref="D4:E4" xr:uid="{6F88B50A-516B-4C43-83E1-6DCB2CD5CD11}">
      <formula1>DSNV</formula1>
    </dataValidation>
  </dataValidations>
  <printOptions horizontalCentered="1"/>
  <pageMargins left="0" right="0" top="0" bottom="0" header="0.31496062992125984" footer="0.31496062992125984"/>
  <pageSetup paperSize="9" scale="43" orientation="landscape"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F7536-9A5E-4AA9-B42E-AE0E50909AE1}">
  <sheetPr codeName="Sheet3">
    <pageSetUpPr fitToPage="1"/>
  </sheetPr>
  <dimension ref="A1:M67"/>
  <sheetViews>
    <sheetView showGridLines="0" topLeftCell="A32" zoomScale="54" zoomScaleNormal="54" workbookViewId="0">
      <selection activeCell="C42" sqref="C42"/>
    </sheetView>
  </sheetViews>
  <sheetFormatPr defaultRowHeight="14.4"/>
  <cols>
    <col min="1" max="1" width="3.578125" style="189" customWidth="1"/>
    <col min="2" max="2" width="6.68359375" customWidth="1"/>
    <col min="3" max="3" width="47.7890625" customWidth="1"/>
    <col min="4" max="4" width="8.68359375" customWidth="1"/>
    <col min="5" max="5" width="26.68359375" customWidth="1"/>
    <col min="6" max="6" width="18.26171875" customWidth="1"/>
    <col min="7" max="11" width="12.1015625" customWidth="1"/>
    <col min="12" max="12" width="2.578125" style="189" customWidth="1"/>
  </cols>
  <sheetData>
    <row r="1" spans="1:13" ht="17.7">
      <c r="A1" s="190"/>
      <c r="B1" s="169"/>
      <c r="C1" s="221"/>
      <c r="D1" s="222"/>
      <c r="E1" s="222"/>
      <c r="F1" s="40"/>
      <c r="G1" s="41"/>
      <c r="H1" s="17"/>
      <c r="I1" s="17"/>
      <c r="J1" s="17"/>
      <c r="K1" s="17"/>
    </row>
    <row r="2" spans="1:13" ht="22.5">
      <c r="A2" s="191"/>
      <c r="B2" s="42" t="s">
        <v>37</v>
      </c>
      <c r="C2" s="223" t="s">
        <v>51</v>
      </c>
      <c r="D2" s="222"/>
      <c r="E2" s="222"/>
      <c r="F2" s="43"/>
      <c r="G2" s="43"/>
      <c r="H2" s="43"/>
      <c r="I2" s="43"/>
      <c r="J2" s="43"/>
      <c r="K2" s="43"/>
    </row>
    <row r="3" spans="1:13" ht="17.7">
      <c r="A3" s="190"/>
      <c r="B3" s="39"/>
      <c r="C3" s="1" t="str">
        <f>'[1]MT BV-Khoa'!$C$3</f>
        <v>KHOA/PHÒNG: KHOA KHÁM BỆNH</v>
      </c>
      <c r="D3" s="17"/>
      <c r="E3" s="40"/>
      <c r="F3" s="40"/>
      <c r="G3" s="41"/>
      <c r="H3" s="17"/>
      <c r="I3" s="17"/>
      <c r="J3" s="17"/>
      <c r="K3" s="17"/>
    </row>
    <row r="4" spans="1:13" ht="14.4" customHeight="1">
      <c r="A4" s="192"/>
      <c r="B4" s="2"/>
      <c r="C4" s="44" t="s">
        <v>0</v>
      </c>
      <c r="D4" s="224" t="str">
        <f>VLOOKUP("x",STT,2,)</f>
        <v>Đặng Thị Hồng Thắm</v>
      </c>
      <c r="E4" s="224"/>
      <c r="F4" s="225" t="s">
        <v>1</v>
      </c>
      <c r="G4" s="225"/>
      <c r="H4" s="227" t="str">
        <f>IFERROR(VLOOKUP(D4,MaNV,3,0),"Chưa có tên hoặc nhập tên sai")</f>
        <v>Điều dưỡng trưởng</v>
      </c>
      <c r="I4" s="227"/>
      <c r="J4" s="227"/>
      <c r="K4" s="45"/>
    </row>
    <row r="5" spans="1:13">
      <c r="A5" s="192"/>
      <c r="B5" s="46"/>
      <c r="C5" s="47" t="s">
        <v>2</v>
      </c>
      <c r="D5" s="233" t="str">
        <f>IFERROR(VLOOKUP(D4,MaNV,2,0),"Chưa có tên hoặc nhập tên sai")</f>
        <v>THD11</v>
      </c>
      <c r="E5" s="233"/>
      <c r="F5" s="234" t="s">
        <v>39</v>
      </c>
      <c r="G5" s="234"/>
      <c r="H5" s="235" t="str">
        <f>PROPER('[1]Chuc danh CV'!$C$6)</f>
        <v>Khoa Khám Bệnh</v>
      </c>
      <c r="I5" s="235"/>
      <c r="J5" s="235"/>
      <c r="K5" s="48"/>
    </row>
    <row r="6" spans="1:13">
      <c r="A6" s="192"/>
      <c r="B6" s="49"/>
      <c r="C6" s="50"/>
      <c r="D6" s="51"/>
      <c r="E6" s="14"/>
      <c r="F6" s="52"/>
      <c r="G6" s="52"/>
      <c r="H6" s="53" t="s">
        <v>40</v>
      </c>
      <c r="I6" s="54"/>
      <c r="J6" s="3"/>
      <c r="K6" s="55"/>
    </row>
    <row r="7" spans="1:13" ht="24.6">
      <c r="A7" s="188"/>
      <c r="B7" s="56" t="s">
        <v>41</v>
      </c>
      <c r="C7" s="56" t="s">
        <v>42</v>
      </c>
      <c r="D7" s="56" t="s">
        <v>4</v>
      </c>
      <c r="E7" s="56" t="s">
        <v>5</v>
      </c>
      <c r="F7" s="56" t="s">
        <v>43</v>
      </c>
      <c r="G7" s="56" t="s">
        <v>6</v>
      </c>
      <c r="H7" s="57" t="s">
        <v>7</v>
      </c>
      <c r="I7" s="175" t="s">
        <v>8</v>
      </c>
      <c r="J7" s="56" t="s">
        <v>44</v>
      </c>
      <c r="K7" s="56" t="s">
        <v>16</v>
      </c>
    </row>
    <row r="8" spans="1:13">
      <c r="A8" s="190"/>
      <c r="B8" s="58" t="s">
        <v>14</v>
      </c>
      <c r="C8" s="59" t="s">
        <v>45</v>
      </c>
      <c r="D8" s="60">
        <v>0.1</v>
      </c>
      <c r="E8" s="228"/>
      <c r="F8" s="229"/>
      <c r="G8" s="229"/>
      <c r="H8" s="229"/>
      <c r="I8" s="229"/>
      <c r="J8" s="230"/>
      <c r="K8" s="61">
        <f>IF(K10="",D8,(D8+K10+K9))</f>
        <v>0.1</v>
      </c>
    </row>
    <row r="9" spans="1:13">
      <c r="A9" s="190"/>
      <c r="B9" s="29"/>
      <c r="C9" s="62"/>
      <c r="D9" s="7"/>
      <c r="E9" s="63"/>
      <c r="F9" s="64"/>
      <c r="G9" s="11"/>
      <c r="H9" s="65"/>
      <c r="I9" s="66"/>
      <c r="J9" s="8"/>
      <c r="K9" s="67"/>
    </row>
    <row r="10" spans="1:13">
      <c r="A10" s="190"/>
      <c r="B10" s="29"/>
      <c r="C10" s="62"/>
      <c r="D10" s="7"/>
      <c r="E10" s="63"/>
      <c r="F10" s="64"/>
      <c r="G10" s="11"/>
      <c r="H10" s="65"/>
      <c r="I10" s="66"/>
      <c r="J10" s="8"/>
      <c r="K10" s="67"/>
    </row>
    <row r="11" spans="1:13">
      <c r="A11" s="190"/>
      <c r="B11" s="58" t="s">
        <v>19</v>
      </c>
      <c r="C11" s="68" t="s">
        <v>46</v>
      </c>
      <c r="D11" s="60">
        <v>0.9</v>
      </c>
      <c r="E11" s="228"/>
      <c r="F11" s="229"/>
      <c r="G11" s="229"/>
      <c r="H11" s="229"/>
      <c r="I11" s="229"/>
      <c r="J11" s="230"/>
      <c r="K11" s="61">
        <f>SUM(K13:K46)*D11</f>
        <v>0</v>
      </c>
    </row>
    <row r="12" spans="1:13">
      <c r="A12" s="190"/>
      <c r="B12" s="231" t="s">
        <v>47</v>
      </c>
      <c r="C12" s="232"/>
      <c r="D12" s="69"/>
      <c r="E12" s="69"/>
      <c r="F12" s="69"/>
      <c r="G12" s="69"/>
      <c r="H12" s="69"/>
      <c r="I12" s="69"/>
      <c r="J12" s="69"/>
      <c r="K12" s="70"/>
    </row>
    <row r="13" spans="1:13" ht="38.049999999999997" customHeight="1">
      <c r="A13" s="190">
        <f ca="1">IFERROR(MATCH("x",OFFSET('[1]3.ĐD truong'!$J$6,A12+1,0,30,1),0)+A12,"")</f>
        <v>1</v>
      </c>
      <c r="B13" s="29">
        <f ca="1">IF(LEN(A13)&gt;0,RANK(A13,$A$13:$A$40,1),"")</f>
        <v>1</v>
      </c>
      <c r="C13" s="71" t="str">
        <f ca="1">IFERROR(INDEX('[1]3.ĐD truong'!$C$7:$C$37,A13,0),"")</f>
        <v>Tổng Doanh thu tăng 10% so với năm 2022</v>
      </c>
      <c r="D13" s="72">
        <f ca="1">IFERROR(INDEX('[1]3.ĐD truong'!$K$7:$K$37,A13,0),"")</f>
        <v>0.33333333333333331</v>
      </c>
      <c r="E13" s="5" t="str">
        <f ca="1">IFERROR(VLOOKUP(C13,'[1]MT khoa'!$C$7:$R$37,4,0),"")</f>
        <v>KQ = TH/KH * 100%
(MIN = 8%)</v>
      </c>
      <c r="F13" s="6" t="str">
        <f ca="1">IFERROR(VLOOKUP(C13,'[1]MT khoa'!$C$7:$R$37,6,0),"")</f>
        <v>P. Kế toán</v>
      </c>
      <c r="G13" s="7" t="str">
        <f ca="1">IFERROR(VLOOKUP(C13,'[1]MT khoa'!$C$7:$R$37,7,0),"")</f>
        <v>%</v>
      </c>
      <c r="H13" s="73">
        <f ca="1">IFERROR(VLOOKUP(C13,'[1]MT khoa'!$C$7:$R$37,8,0),"")</f>
        <v>0.1</v>
      </c>
      <c r="I13" s="73" t="str">
        <f ca="1">IFERROR(IF(LEN(VLOOKUP(C13,'[1]MT khoa'!$C$7:$R$37,14,0))=0,"",VLOOKUP(C13,'[1]MT khoa'!$C$7:$R$37,14,0)),"")</f>
        <v>qq3</v>
      </c>
      <c r="J13" s="4"/>
      <c r="K13" s="9" t="str">
        <f>IF(LEN(J13)=0,"",J13*D13)</f>
        <v/>
      </c>
      <c r="L13" s="189">
        <f ca="1">IFERROR(MATCH(C13,'[1]MT khoa'!$C$7:$C$37,0),"")</f>
        <v>1</v>
      </c>
      <c r="M13" s="187" t="str">
        <f ca="1">SUBSTITUTE((IFERROR(VLOOKUP(C13,'[1]MT khoa'!$C$7:$U$37,19,0),"")),"@",ROW())</f>
        <v>=IF(OR(I13="";I13&lt;8%);0%;I13/H13*100%)</v>
      </c>
    </row>
    <row r="14" spans="1:13" ht="38.049999999999997" customHeight="1">
      <c r="A14" s="190">
        <f ca="1">IFERROR(MATCH("x",OFFSET('[1]3.ĐD truong'!$J$6,A13+1,0,30,1),0)+A13,"")</f>
        <v>17</v>
      </c>
      <c r="B14" s="29">
        <f t="shared" ref="B14:B40" ca="1" si="0">IF(LEN(A14)&gt;0,RANK(A14,$A$13:$A$40,1),"")</f>
        <v>2</v>
      </c>
      <c r="C14" s="71" t="str">
        <f ca="1">IFERROR(INDEX('[1]3.ĐD truong'!$C$7:$C$37,A14,0),"")</f>
        <v>Không có trường hợp bệnh nhân gặp sự cố y khoa nặng, nghiêm trọng</v>
      </c>
      <c r="D14" s="72">
        <f ca="1">IFERROR(INDEX('[1]3.ĐD truong'!$K$7:$K$37,A14,0),"")</f>
        <v>0.33333333333333331</v>
      </c>
      <c r="E14" s="5" t="str">
        <f ca="1">IFERROR(VLOOKUP(C14,'[1]MT khoa'!$C$7:$R$37,4,0),"")</f>
        <v>KQ = 0: KPI = 100%
(1 lần vi phạm trừ 25% KPI)</v>
      </c>
      <c r="F14" s="6" t="str">
        <f ca="1">IFERROR(VLOOKUP(C14,'[1]MT khoa'!$C$7:$R$37,6,0),"")</f>
        <v>P. QLCL</v>
      </c>
      <c r="G14" s="7" t="str">
        <f ca="1">IFERROR(VLOOKUP(C14,'[1]MT khoa'!$C$7:$R$37,7,0),"")</f>
        <v>Số lượng</v>
      </c>
      <c r="H14" s="73">
        <f ca="1">IFERROR(VLOOKUP(C14,'[1]MT khoa'!$C$7:$R$37,8,0),"")</f>
        <v>0</v>
      </c>
      <c r="I14" s="73">
        <f ca="1">IFERROR(IF(LEN(VLOOKUP(C14,'[1]MT khoa'!$C$7:$R$37,14,0))=0,"",VLOOKUP(C14,'[1]MT khoa'!$C$7:$R$37,14,0)),"")</f>
        <v>0</v>
      </c>
      <c r="J14" s="4"/>
      <c r="K14" s="9" t="str">
        <f t="shared" ref="K14:K46" si="1">IF(LEN(J14)=0,"",J14*D14)</f>
        <v/>
      </c>
      <c r="L14" s="189">
        <f ca="1">IFERROR(MATCH(C14,'[1]MT khoa'!$C$7:$C$37,0),"")</f>
        <v>17</v>
      </c>
      <c r="M14" s="187" t="str">
        <f ca="1">SUBSTITUTE((IFERROR(VLOOKUP(C14,'[1]MT khoa'!$C$7:$U$37,19,0),"")),"@",ROW())</f>
        <v>=IF(I14="";0%;IF(I14&lt;=H14;100%;MAX(0%;100%-I14*25%)))</v>
      </c>
    </row>
    <row r="15" spans="1:13" ht="38.049999999999997" customHeight="1">
      <c r="A15" s="190">
        <f ca="1">IFERROR(MATCH("x",OFFSET('[1]3.ĐD truong'!$J$6,A14+1,0,30,1),0)+A14,"")</f>
        <v>25</v>
      </c>
      <c r="B15" s="29">
        <f t="shared" ca="1" si="0"/>
        <v>3</v>
      </c>
      <c r="C15" s="71" t="str">
        <f ca="1">IFERROR(INDEX('[1]3.ĐD truong'!$C$7:$C$37,A15,0),"")</f>
        <v>Vận hành hệ thống BSC-KPI trước ngày 30/09/2023</v>
      </c>
      <c r="D15" s="72">
        <f ca="1">IFERROR(INDEX('[1]3.ĐD truong'!$K$7:$K$37,A15,0),"")</f>
        <v>0.33333333333333331</v>
      </c>
      <c r="E15" s="5" t="str">
        <f ca="1">IFERROR(VLOOKUP(C15,'[1]MT khoa'!$C$7:$R$37,4,0),"")</f>
        <v>KQ &lt;= 30/09/2023: KPI = 100%
KQ &gt; 30/09/2023: KPI = 0%</v>
      </c>
      <c r="F15" s="6" t="str">
        <f ca="1">IFERROR(VLOOKUP(C15,'[1]MT khoa'!$C$7:$R$37,6,0),"")</f>
        <v>P. TCCB</v>
      </c>
      <c r="G15" s="7" t="str">
        <f ca="1">IFERROR(VLOOKUP(C15,'[1]MT khoa'!$C$7:$R$37,7,0),"")</f>
        <v>Thời gian</v>
      </c>
      <c r="H15" s="73">
        <f ca="1">IFERROR(VLOOKUP(C15,'[1]MT khoa'!$C$7:$R$37,8,0),"")</f>
        <v>45199</v>
      </c>
      <c r="I15" s="73">
        <f ca="1">IFERROR(IF(LEN(VLOOKUP(C15,'[1]MT khoa'!$C$7:$R$37,14,0))=0,"",VLOOKUP(C15,'[1]MT khoa'!$C$7:$R$37,14,0)),"")</f>
        <v>45199</v>
      </c>
      <c r="J15" s="4"/>
      <c r="K15" s="9" t="str">
        <f t="shared" si="1"/>
        <v/>
      </c>
      <c r="L15" s="189">
        <f ca="1">IFERROR(MATCH(C15,'[1]MT khoa'!$C$7:$C$37,0),"")</f>
        <v>25</v>
      </c>
      <c r="M15" s="187" t="str">
        <f ca="1">SUBSTITUTE((IFERROR(VLOOKUP(C15,'[1]MT khoa'!$C$7:$U$37,19,0),"")),"@",ROW())</f>
        <v>=IF(AND(I15&lt;&gt;"";I15&lt;=H15);100%;0%)</v>
      </c>
    </row>
    <row r="16" spans="1:13" ht="38.049999999999997" customHeight="1">
      <c r="A16" s="190" t="str">
        <f ca="1">IFERROR(MATCH("x",OFFSET('[1]3.ĐD truong'!$J$6,A15+1,0,30,1),0)+A15,"")</f>
        <v/>
      </c>
      <c r="B16" s="29" t="str">
        <f t="shared" ca="1" si="0"/>
        <v/>
      </c>
      <c r="C16" s="71" t="str">
        <f ca="1">IFERROR(INDEX('[1]3.ĐD truong'!$C$7:$C$37,A16,0),"")</f>
        <v/>
      </c>
      <c r="D16" s="72" t="str">
        <f ca="1">IFERROR(INDEX('[1]3.ĐD truong'!$K$7:$K$37,A16,0),"")</f>
        <v/>
      </c>
      <c r="E16" s="5" t="str">
        <f ca="1">IFERROR(VLOOKUP(C16,'[1]MT khoa'!$C$7:$R$37,4,0),"")</f>
        <v/>
      </c>
      <c r="F16" s="6" t="str">
        <f ca="1">IFERROR(VLOOKUP(C16,'[1]MT khoa'!$C$7:$R$37,6,0),"")</f>
        <v/>
      </c>
      <c r="G16" s="7" t="str">
        <f ca="1">IFERROR(VLOOKUP(C16,'[1]MT khoa'!$C$7:$R$37,7,0),"")</f>
        <v/>
      </c>
      <c r="H16" s="182" t="str">
        <f ca="1">IFERROR(VLOOKUP(C16,'[1]MT khoa'!$C$7:$R$37,8,0),"")</f>
        <v/>
      </c>
      <c r="I16" s="182" t="str">
        <f ca="1">IFERROR(IF(LEN(VLOOKUP(C16,'[1]MT khoa'!$C$7:$R$37,14,0))=0,"",VLOOKUP(C16,'[1]MT khoa'!$C$7:$R$37,14,0)),"")</f>
        <v/>
      </c>
      <c r="J16" s="4"/>
      <c r="K16" s="9" t="str">
        <f t="shared" si="1"/>
        <v/>
      </c>
      <c r="L16" s="189" t="str">
        <f ca="1">IFERROR(MATCH(C16,'[1]MT khoa'!$C$7:$C$37,0),"")</f>
        <v/>
      </c>
      <c r="M16" s="187" t="str">
        <f ca="1">SUBSTITUTE((IFERROR(VLOOKUP(C16,'[1]MT khoa'!$C$7:$U$37,19,0),"")),"@",ROW())</f>
        <v/>
      </c>
    </row>
    <row r="17" spans="1:13" ht="38.049999999999997" customHeight="1">
      <c r="A17" s="190" t="str">
        <f ca="1">IFERROR(MATCH("x",OFFSET('[1]3.ĐD truong'!$J$6,A16+1,0,30,1),0)+A16,"")</f>
        <v/>
      </c>
      <c r="B17" s="29" t="str">
        <f t="shared" ca="1" si="0"/>
        <v/>
      </c>
      <c r="C17" s="71" t="str">
        <f ca="1">IFERROR(INDEX('[1]3.ĐD truong'!$C$7:$C$37,A17,0),"")</f>
        <v/>
      </c>
      <c r="D17" s="72" t="str">
        <f ca="1">IFERROR(INDEX('[1]3.ĐD truong'!$K$7:$K$37,A17,0),"")</f>
        <v/>
      </c>
      <c r="E17" s="5" t="str">
        <f ca="1">IFERROR(VLOOKUP(C17,'[1]MT khoa'!$C$7:$R$37,4,0),"")</f>
        <v/>
      </c>
      <c r="F17" s="6" t="str">
        <f ca="1">IFERROR(VLOOKUP(C17,'[1]MT khoa'!$C$7:$R$37,6,0),"")</f>
        <v/>
      </c>
      <c r="G17" s="7" t="str">
        <f ca="1">IFERROR(VLOOKUP(C17,'[1]MT khoa'!$C$7:$R$37,7,0),"")</f>
        <v/>
      </c>
      <c r="H17" s="182" t="str">
        <f ca="1">IFERROR(VLOOKUP(C17,'[1]MT khoa'!$C$7:$R$37,8,0),"")</f>
        <v/>
      </c>
      <c r="I17" s="182" t="str">
        <f ca="1">IFERROR(IF(LEN(VLOOKUP(C17,'[1]MT khoa'!$C$7:$R$37,14,0))=0,"",VLOOKUP(C17,'[1]MT khoa'!$C$7:$R$37,14,0)),"")</f>
        <v/>
      </c>
      <c r="J17" s="4"/>
      <c r="K17" s="9" t="str">
        <f t="shared" si="1"/>
        <v/>
      </c>
      <c r="L17" s="189" t="str">
        <f ca="1">IFERROR(MATCH(C17,'[1]MT khoa'!$C$7:$C$37,0),"")</f>
        <v/>
      </c>
      <c r="M17" s="187" t="str">
        <f ca="1">SUBSTITUTE((IFERROR(VLOOKUP(C17,'[1]MT khoa'!$C$7:$U$37,19,0),"")),"@",ROW())</f>
        <v/>
      </c>
    </row>
    <row r="18" spans="1:13" ht="38.049999999999997" customHeight="1">
      <c r="A18" s="190" t="str">
        <f ca="1">IFERROR(MATCH("x",OFFSET('[1]3.ĐD truong'!$J$6,A17+1,0,30,1),0)+A17,"")</f>
        <v/>
      </c>
      <c r="B18" s="29" t="str">
        <f t="shared" ca="1" si="0"/>
        <v/>
      </c>
      <c r="C18" s="71" t="str">
        <f ca="1">IFERROR(INDEX('[1]3.ĐD truong'!$C$7:$C$37,A18,0),"")</f>
        <v/>
      </c>
      <c r="D18" s="72" t="str">
        <f ca="1">IFERROR(INDEX('[1]3.ĐD truong'!$K$7:$K$37,A18,0),"")</f>
        <v/>
      </c>
      <c r="E18" s="5" t="str">
        <f ca="1">IFERROR(VLOOKUP(C18,'[1]MT khoa'!$C$7:$R$37,4,0),"")</f>
        <v/>
      </c>
      <c r="F18" s="6" t="str">
        <f ca="1">IFERROR(VLOOKUP(C18,'[1]MT khoa'!$C$7:$R$37,6,0),"")</f>
        <v/>
      </c>
      <c r="G18" s="7" t="str">
        <f ca="1">IFERROR(VLOOKUP(C18,'[1]MT khoa'!$C$7:$R$37,7,0),"")</f>
        <v/>
      </c>
      <c r="H18" s="73" t="str">
        <f ca="1">IFERROR(VLOOKUP(C18,'[1]MT khoa'!$C$7:$R$37,8,0),"")</f>
        <v/>
      </c>
      <c r="I18" s="73" t="str">
        <f ca="1">IFERROR(IF(LEN(VLOOKUP(C18,'[1]MT khoa'!$C$7:$R$37,14,0))=0,"",VLOOKUP(C18,'[1]MT khoa'!$C$7:$R$37,14,0)),"")</f>
        <v/>
      </c>
      <c r="J18" s="4"/>
      <c r="K18" s="9" t="str">
        <f t="shared" si="1"/>
        <v/>
      </c>
      <c r="L18" s="189" t="str">
        <f ca="1">IFERROR(MATCH(C18,'[1]MT khoa'!$C$7:$C$37,0),"")</f>
        <v/>
      </c>
      <c r="M18" s="187" t="str">
        <f ca="1">SUBSTITUTE((IFERROR(VLOOKUP(C18,'[1]MT khoa'!$C$7:$U$37,19,0),"")),"@",ROW())</f>
        <v/>
      </c>
    </row>
    <row r="19" spans="1:13" ht="38.049999999999997" customHeight="1">
      <c r="A19" s="190" t="str">
        <f ca="1">IFERROR(MATCH("x",OFFSET('[1]3.ĐD truong'!$J$6,A18+1,0,30,1),0)+A18,"")</f>
        <v/>
      </c>
      <c r="B19" s="29" t="str">
        <f t="shared" ca="1" si="0"/>
        <v/>
      </c>
      <c r="C19" s="71" t="str">
        <f ca="1">IFERROR(INDEX('[1]3.ĐD truong'!$C$7:$C$37,A19,0),"")</f>
        <v/>
      </c>
      <c r="D19" s="72" t="str">
        <f ca="1">IFERROR(INDEX('[1]3.ĐD truong'!$K$7:$K$37,A19,0),"")</f>
        <v/>
      </c>
      <c r="E19" s="5" t="str">
        <f ca="1">IFERROR(VLOOKUP(C19,'[1]MT khoa'!$C$7:$R$37,4,0),"")</f>
        <v/>
      </c>
      <c r="F19" s="6" t="str">
        <f ca="1">IFERROR(VLOOKUP(C19,'[1]MT khoa'!$C$7:$R$37,6,0),"")</f>
        <v/>
      </c>
      <c r="G19" s="7" t="str">
        <f ca="1">IFERROR(VLOOKUP(C19,'[1]MT khoa'!$C$7:$R$37,7,0),"")</f>
        <v/>
      </c>
      <c r="H19" s="73" t="str">
        <f ca="1">IFERROR(VLOOKUP(C19,'[1]MT khoa'!$C$7:$R$37,8,0),"")</f>
        <v/>
      </c>
      <c r="I19" s="73" t="str">
        <f ca="1">IFERROR(IF(LEN(VLOOKUP(C19,'[1]MT khoa'!$C$7:$R$37,14,0))=0,"",VLOOKUP(C19,'[1]MT khoa'!$C$7:$R$37,14,0)),"")</f>
        <v/>
      </c>
      <c r="J19" s="4"/>
      <c r="K19" s="9" t="str">
        <f t="shared" si="1"/>
        <v/>
      </c>
      <c r="L19" s="189" t="str">
        <f ca="1">IFERROR(MATCH(C19,'[1]MT khoa'!$C$7:$C$37,0),"")</f>
        <v/>
      </c>
      <c r="M19" s="187" t="str">
        <f ca="1">SUBSTITUTE((IFERROR(VLOOKUP(C19,'[1]MT khoa'!$C$7:$U$37,19,0),"")),"@",ROW())</f>
        <v/>
      </c>
    </row>
    <row r="20" spans="1:13" ht="38.049999999999997" customHeight="1">
      <c r="A20" s="190" t="str">
        <f ca="1">IFERROR(MATCH("x",OFFSET('[1]3.ĐD truong'!$J$6,A19+1,0,30,1),0)+A19,"")</f>
        <v/>
      </c>
      <c r="B20" s="29" t="str">
        <f t="shared" ca="1" si="0"/>
        <v/>
      </c>
      <c r="C20" s="71" t="str">
        <f ca="1">IFERROR(INDEX('[1]3.ĐD truong'!$C$7:$C$37,A20,0),"")</f>
        <v/>
      </c>
      <c r="D20" s="72" t="str">
        <f ca="1">IFERROR(INDEX('[1]3.ĐD truong'!$K$7:$K$37,A20,0),"")</f>
        <v/>
      </c>
      <c r="E20" s="5" t="str">
        <f ca="1">IFERROR(VLOOKUP(C20,'[1]MT khoa'!$C$7:$R$37,4,0),"")</f>
        <v/>
      </c>
      <c r="F20" s="6" t="str">
        <f ca="1">IFERROR(VLOOKUP(C20,'[1]MT khoa'!$C$7:$R$37,6,0),"")</f>
        <v/>
      </c>
      <c r="G20" s="7" t="str">
        <f ca="1">IFERROR(VLOOKUP(C20,'[1]MT khoa'!$C$7:$R$37,7,0),"")</f>
        <v/>
      </c>
      <c r="H20" s="182" t="str">
        <f ca="1">IFERROR(VLOOKUP(C20,'[1]MT khoa'!$C$7:$R$37,8,0),"")</f>
        <v/>
      </c>
      <c r="I20" s="182" t="str">
        <f ca="1">IFERROR(IF(LEN(VLOOKUP(C20,'[1]MT khoa'!$C$7:$R$37,14,0))=0,"",VLOOKUP(C20,'[1]MT khoa'!$C$7:$R$37,14,0)),"")</f>
        <v/>
      </c>
      <c r="J20" s="4"/>
      <c r="K20" s="9" t="str">
        <f t="shared" si="1"/>
        <v/>
      </c>
      <c r="L20" s="189" t="str">
        <f ca="1">IFERROR(MATCH(C20,'[1]MT khoa'!$C$7:$C$37,0),"")</f>
        <v/>
      </c>
      <c r="M20" s="187" t="str">
        <f ca="1">SUBSTITUTE((IFERROR(VLOOKUP(C20,'[1]MT khoa'!$C$7:$U$37,19,0),"")),"@",ROW())</f>
        <v/>
      </c>
    </row>
    <row r="21" spans="1:13" ht="38.049999999999997" customHeight="1">
      <c r="A21" s="190" t="str">
        <f ca="1">IFERROR(MATCH("x",OFFSET('[1]3.ĐD truong'!$J$6,A20+1,0,30,1),0)+A20,"")</f>
        <v/>
      </c>
      <c r="B21" s="29" t="str">
        <f t="shared" ca="1" si="0"/>
        <v/>
      </c>
      <c r="C21" s="71" t="str">
        <f ca="1">IFERROR(INDEX('[1]3.ĐD truong'!$C$7:$C$37,A21,0),"")</f>
        <v/>
      </c>
      <c r="D21" s="72" t="str">
        <f ca="1">IFERROR(INDEX('[1]3.ĐD truong'!$K$7:$K$37,A21,0),"")</f>
        <v/>
      </c>
      <c r="E21" s="5" t="str">
        <f ca="1">IFERROR(VLOOKUP(C21,'[1]MT khoa'!$C$7:$R$37,4,0),"")</f>
        <v/>
      </c>
      <c r="F21" s="6" t="str">
        <f ca="1">IFERROR(VLOOKUP(C21,'[1]MT khoa'!$C$7:$R$37,6,0),"")</f>
        <v/>
      </c>
      <c r="G21" s="7" t="str">
        <f ca="1">IFERROR(VLOOKUP(C21,'[1]MT khoa'!$C$7:$R$37,7,0),"")</f>
        <v/>
      </c>
      <c r="H21" s="88" t="str">
        <f ca="1">IFERROR(VLOOKUP(C21,'[1]MT khoa'!$C$7:$R$37,8,0),"")</f>
        <v/>
      </c>
      <c r="I21" s="88" t="str">
        <f ca="1">IFERROR(IF(LEN(VLOOKUP(C21,'[1]MT khoa'!$C$7:$R$37,14,0))=0,"",VLOOKUP(C21,'[1]MT khoa'!$C$7:$R$37,14,0)),"")</f>
        <v/>
      </c>
      <c r="J21" s="4"/>
      <c r="K21" s="9" t="str">
        <f t="shared" si="1"/>
        <v/>
      </c>
      <c r="L21" s="189" t="str">
        <f ca="1">IFERROR(MATCH(C21,'[1]MT khoa'!$C$7:$C$37,0),"")</f>
        <v/>
      </c>
      <c r="M21" s="187" t="str">
        <f ca="1">SUBSTITUTE((IFERROR(VLOOKUP(C21,'[1]MT khoa'!$C$7:$U$37,19,0),"")),"@",ROW())</f>
        <v/>
      </c>
    </row>
    <row r="22" spans="1:13" ht="38.049999999999997" customHeight="1">
      <c r="A22" s="190" t="str">
        <f ca="1">IFERROR(MATCH("x",OFFSET('[1]3.ĐD truong'!$J$6,A21+1,0,30,1),0)+A21,"")</f>
        <v/>
      </c>
      <c r="B22" s="29" t="str">
        <f t="shared" ca="1" si="0"/>
        <v/>
      </c>
      <c r="C22" s="71" t="str">
        <f ca="1">IFERROR(INDEX('[1]3.ĐD truong'!$C$7:$C$37,A22,0),"")</f>
        <v/>
      </c>
      <c r="D22" s="72" t="str">
        <f ca="1">IFERROR(INDEX('[1]3.ĐD truong'!$K$7:$K$37,A22,0),"")</f>
        <v/>
      </c>
      <c r="E22" s="5" t="str">
        <f ca="1">IFERROR(VLOOKUP(C22,'[1]MT khoa'!$C$7:$R$37,4,0),"")</f>
        <v/>
      </c>
      <c r="F22" s="6" t="str">
        <f ca="1">IFERROR(VLOOKUP(C22,'[1]MT khoa'!$C$7:$R$37,6,0),"")</f>
        <v/>
      </c>
      <c r="G22" s="7" t="str">
        <f ca="1">IFERROR(VLOOKUP(C22,'[1]MT khoa'!$C$7:$R$37,7,0),"")</f>
        <v/>
      </c>
      <c r="H22" s="73" t="str">
        <f ca="1">IFERROR(VLOOKUP(C22,'[1]MT khoa'!$C$7:$R$37,8,0),"")</f>
        <v/>
      </c>
      <c r="I22" s="73" t="str">
        <f ca="1">IFERROR(IF(LEN(VLOOKUP(C22,'[1]MT khoa'!$C$7:$R$37,14,0))=0,"",VLOOKUP(C22,'[1]MT khoa'!$C$7:$R$37,14,0)),"")</f>
        <v/>
      </c>
      <c r="J22" s="4"/>
      <c r="K22" s="9" t="str">
        <f t="shared" si="1"/>
        <v/>
      </c>
      <c r="L22" s="189" t="str">
        <f ca="1">IFERROR(MATCH(C22,'[1]MT khoa'!$C$7:$C$37,0),"")</f>
        <v/>
      </c>
      <c r="M22" s="187" t="str">
        <f ca="1">SUBSTITUTE((IFERROR(VLOOKUP(C22,'[1]MT khoa'!$C$7:$U$37,19,0),"")),"@",ROW())</f>
        <v/>
      </c>
    </row>
    <row r="23" spans="1:13" ht="38.049999999999997" customHeight="1">
      <c r="A23" s="190" t="str">
        <f ca="1">IFERROR(MATCH("x",OFFSET('[1]3.ĐD truong'!$J$6,A22+1,0,30,1),0)+A22,"")</f>
        <v/>
      </c>
      <c r="B23" s="29" t="str">
        <f t="shared" ca="1" si="0"/>
        <v/>
      </c>
      <c r="C23" s="71" t="str">
        <f ca="1">IFERROR(INDEX('[1]3.ĐD truong'!$C$7:$C$37,A23,0),"")</f>
        <v/>
      </c>
      <c r="D23" s="72" t="str">
        <f ca="1">IFERROR(INDEX('[1]3.ĐD truong'!$K$7:$K$37,A23,0),"")</f>
        <v/>
      </c>
      <c r="E23" s="5" t="str">
        <f ca="1">IFERROR(VLOOKUP(C23,'[1]MT khoa'!$C$7:$R$37,4,0),"")</f>
        <v/>
      </c>
      <c r="F23" s="6" t="str">
        <f ca="1">IFERROR(VLOOKUP(C23,'[1]MT khoa'!$C$7:$R$37,6,0),"")</f>
        <v/>
      </c>
      <c r="G23" s="7" t="str">
        <f ca="1">IFERROR(VLOOKUP(C23,'[1]MT khoa'!$C$7:$R$37,7,0),"")</f>
        <v/>
      </c>
      <c r="H23" s="87" t="str">
        <f ca="1">IFERROR(VLOOKUP(C23,'[1]MT khoa'!$C$7:$R$37,8,0),"")</f>
        <v/>
      </c>
      <c r="I23" s="87" t="str">
        <f ca="1">IFERROR(IF(LEN(VLOOKUP(C23,'[1]MT khoa'!$C$7:$R$37,14,0))=0,"",VLOOKUP(C23,'[1]MT khoa'!$C$7:$R$37,14,0)),"")</f>
        <v/>
      </c>
      <c r="J23" s="4"/>
      <c r="K23" s="9" t="str">
        <f t="shared" si="1"/>
        <v/>
      </c>
      <c r="L23" s="189" t="str">
        <f ca="1">IFERROR(MATCH(C23,'[1]MT khoa'!$C$7:$C$37,0),"")</f>
        <v/>
      </c>
      <c r="M23" s="187" t="str">
        <f ca="1">SUBSTITUTE((IFERROR(VLOOKUP(C23,'[1]MT khoa'!$C$7:$U$37,19,0),"")),"@",ROW())</f>
        <v/>
      </c>
    </row>
    <row r="24" spans="1:13" ht="38.049999999999997" customHeight="1">
      <c r="A24" s="190" t="str">
        <f ca="1">IFERROR(MATCH("x",OFFSET('[1]3.ĐD truong'!$J$6,A23+1,0,30,1),0)+A23,"")</f>
        <v/>
      </c>
      <c r="B24" s="29" t="str">
        <f t="shared" ca="1" si="0"/>
        <v/>
      </c>
      <c r="C24" s="71" t="str">
        <f ca="1">IFERROR(INDEX('[1]3.ĐD truong'!$C$7:$C$37,A24,0),"")</f>
        <v/>
      </c>
      <c r="D24" s="72" t="str">
        <f ca="1">IFERROR(INDEX('[1]3.ĐD truong'!$K$7:$K$37,A24,0),"")</f>
        <v/>
      </c>
      <c r="E24" s="5" t="str">
        <f ca="1">IFERROR(VLOOKUP(C24,'[1]MT khoa'!$C$7:$R$37,4,0),"")</f>
        <v/>
      </c>
      <c r="F24" s="6" t="str">
        <f ca="1">IFERROR(VLOOKUP(C24,'[1]MT khoa'!$C$7:$R$37,6,0),"")</f>
        <v/>
      </c>
      <c r="G24" s="7" t="str">
        <f ca="1">IFERROR(VLOOKUP(C24,'[1]MT khoa'!$C$7:$R$37,7,0),"")</f>
        <v/>
      </c>
      <c r="H24" s="182" t="str">
        <f ca="1">IFERROR(VLOOKUP(C24,'[1]MT khoa'!$C$7:$R$37,8,0),"")</f>
        <v/>
      </c>
      <c r="I24" s="182" t="str">
        <f ca="1">IFERROR(IF(LEN(VLOOKUP(C24,'[1]MT khoa'!$C$7:$R$37,14,0))=0,"",VLOOKUP(C24,'[1]MT khoa'!$C$7:$R$37,14,0)),"")</f>
        <v/>
      </c>
      <c r="J24" s="4"/>
      <c r="K24" s="9" t="str">
        <f t="shared" si="1"/>
        <v/>
      </c>
      <c r="L24" s="189" t="str">
        <f ca="1">IFERROR(MATCH(C24,'[1]MT khoa'!$C$7:$C$37,0),"")</f>
        <v/>
      </c>
      <c r="M24" s="187" t="str">
        <f ca="1">SUBSTITUTE((IFERROR(VLOOKUP(C24,'[1]MT khoa'!$C$7:$U$37,19,0),"")),"@",ROW())</f>
        <v/>
      </c>
    </row>
    <row r="25" spans="1:13" ht="38.049999999999997" customHeight="1">
      <c r="A25" s="190" t="str">
        <f ca="1">IFERROR(MATCH("x",OFFSET('[1]3.ĐD truong'!$J$6,A24+1,0,30,1),0)+A24,"")</f>
        <v/>
      </c>
      <c r="B25" s="29" t="str">
        <f t="shared" ca="1" si="0"/>
        <v/>
      </c>
      <c r="C25" s="71" t="str">
        <f ca="1">IFERROR(INDEX('[1]3.ĐD truong'!$C$7:$C$37,A25,0),"")</f>
        <v/>
      </c>
      <c r="D25" s="72" t="str">
        <f ca="1">IFERROR(INDEX('[1]3.ĐD truong'!$K$7:$K$37,A25,0),"")</f>
        <v/>
      </c>
      <c r="E25" s="5" t="str">
        <f ca="1">IFERROR(VLOOKUP(C25,'[1]MT khoa'!$C$7:$R$37,4,0),"")</f>
        <v/>
      </c>
      <c r="F25" s="6" t="str">
        <f ca="1">IFERROR(VLOOKUP(C25,'[1]MT khoa'!$C$7:$R$37,6,0),"")</f>
        <v/>
      </c>
      <c r="G25" s="7" t="str">
        <f ca="1">IFERROR(VLOOKUP(C25,'[1]MT khoa'!$C$7:$R$37,7,0),"")</f>
        <v/>
      </c>
      <c r="H25" s="182" t="str">
        <f ca="1">IFERROR(VLOOKUP(C25,'[1]MT khoa'!$C$7:$R$37,8,0),"")</f>
        <v/>
      </c>
      <c r="I25" s="182" t="str">
        <f ca="1">IFERROR(IF(LEN(VLOOKUP(C25,'[1]MT khoa'!$C$7:$R$37,14,0))=0,"",VLOOKUP(C25,'[1]MT khoa'!$C$7:$R$37,14,0)),"")</f>
        <v/>
      </c>
      <c r="J25" s="4"/>
      <c r="K25" s="9" t="str">
        <f t="shared" si="1"/>
        <v/>
      </c>
      <c r="L25" s="189" t="str">
        <f ca="1">IFERROR(MATCH(C25,'[1]MT khoa'!$C$7:$C$37,0),"")</f>
        <v/>
      </c>
      <c r="M25" s="187" t="str">
        <f ca="1">SUBSTITUTE((IFERROR(VLOOKUP(C25,'[1]MT khoa'!$C$7:$U$37,19,0),"")),"@",ROW())</f>
        <v/>
      </c>
    </row>
    <row r="26" spans="1:13" ht="38.049999999999997" customHeight="1">
      <c r="A26" s="190" t="str">
        <f ca="1">IFERROR(MATCH("x",OFFSET('[1]3.ĐD truong'!$J$6,A25+1,0,30,1),0)+A25,"")</f>
        <v/>
      </c>
      <c r="B26" s="29" t="str">
        <f t="shared" ca="1" si="0"/>
        <v/>
      </c>
      <c r="C26" s="71" t="str">
        <f ca="1">IFERROR(INDEX('[1]3.ĐD truong'!$C$7:$C$37,A26,0),"")</f>
        <v/>
      </c>
      <c r="D26" s="72" t="str">
        <f ca="1">IFERROR(INDEX('[1]3.ĐD truong'!$K$7:$K$37,A26,0),"")</f>
        <v/>
      </c>
      <c r="E26" s="5" t="str">
        <f ca="1">IFERROR(VLOOKUP(C26,'[1]MT khoa'!$C$7:$R$37,4,0),"")</f>
        <v/>
      </c>
      <c r="F26" s="6" t="str">
        <f ca="1">IFERROR(VLOOKUP(C26,'[1]MT khoa'!$C$7:$R$37,6,0),"")</f>
        <v/>
      </c>
      <c r="G26" s="7" t="str">
        <f ca="1">IFERROR(VLOOKUP(C26,'[1]MT khoa'!$C$7:$R$37,7,0),"")</f>
        <v/>
      </c>
      <c r="H26" s="73" t="str">
        <f ca="1">IFERROR(VLOOKUP(C26,'[1]MT khoa'!$C$7:$R$37,8,0),"")</f>
        <v/>
      </c>
      <c r="I26" s="73" t="str">
        <f ca="1">IFERROR(IF(LEN(VLOOKUP(C26,'[1]MT khoa'!$C$7:$R$37,14,0))=0,"",VLOOKUP(C26,'[1]MT khoa'!$C$7:$R$37,14,0)),"")</f>
        <v/>
      </c>
      <c r="J26" s="4"/>
      <c r="K26" s="9" t="str">
        <f t="shared" si="1"/>
        <v/>
      </c>
      <c r="L26" s="189" t="str">
        <f ca="1">IFERROR(MATCH(C26,'[1]MT khoa'!$C$7:$C$37,0),"")</f>
        <v/>
      </c>
      <c r="M26" s="187" t="str">
        <f ca="1">SUBSTITUTE((IFERROR(VLOOKUP(C26,'[1]MT khoa'!$C$7:$U$37,19,0),"")),"@",ROW())</f>
        <v/>
      </c>
    </row>
    <row r="27" spans="1:13">
      <c r="A27" s="190" t="str">
        <f ca="1">IFERROR(MATCH("x",OFFSET('[1]3.ĐD truong'!$J$6,A26+1,0,30,1),0)+A26,"")</f>
        <v/>
      </c>
      <c r="B27" s="29" t="str">
        <f t="shared" ca="1" si="0"/>
        <v/>
      </c>
      <c r="C27" s="71" t="str">
        <f ca="1">IFERROR(INDEX('[1]3.ĐD truong'!$C$7:$C$37,A27,0),"")</f>
        <v/>
      </c>
      <c r="D27" s="72" t="str">
        <f ca="1">IFERROR(INDEX('[1]3.ĐD truong'!$K$7:$K$37,A27,0),"")</f>
        <v/>
      </c>
      <c r="E27" s="5" t="str">
        <f ca="1">IFERROR(VLOOKUP(C27,'[1]MT khoa'!$C$7:$R$37,4,0),"")</f>
        <v/>
      </c>
      <c r="F27" s="6" t="str">
        <f ca="1">IFERROR(VLOOKUP(C27,'[1]MT khoa'!$C$7:$R$37,6,0),"")</f>
        <v/>
      </c>
      <c r="G27" s="7" t="str">
        <f ca="1">IFERROR(VLOOKUP(C27,'[1]MT khoa'!$C$7:$R$37,7,0),"")</f>
        <v/>
      </c>
      <c r="H27" s="182" t="str">
        <f ca="1">IFERROR(VLOOKUP(C27,'[1]MT khoa'!$C$7:$R$37,8,0),"")</f>
        <v/>
      </c>
      <c r="I27" s="185" t="str">
        <f ca="1">IFERROR(IF(LEN(VLOOKUP(C27,'[1]MT khoa'!$C$7:$R$37,14,0))=0,"",VLOOKUP(C27,'[1]MT khoa'!$C$7:$R$37,14,0)),"")</f>
        <v/>
      </c>
      <c r="J27" s="4"/>
      <c r="K27" s="9" t="str">
        <f t="shared" si="1"/>
        <v/>
      </c>
      <c r="L27" s="189" t="str">
        <f ca="1">IFERROR(MATCH(C27,'[1]MT khoa'!$C$7:$C$37,0),"")</f>
        <v/>
      </c>
      <c r="M27" s="187" t="str">
        <f ca="1">SUBSTITUTE((IFERROR(VLOOKUP(C27,'[1]MT khoa'!$C$7:$U$37,19,0),"")),"@",ROW())</f>
        <v/>
      </c>
    </row>
    <row r="28" spans="1:13">
      <c r="A28" s="190" t="str">
        <f ca="1">IFERROR(MATCH("x",OFFSET('[1]3.ĐD truong'!$J$6,A27+1,0,30,1),0)+A27,"")</f>
        <v/>
      </c>
      <c r="B28" s="29" t="str">
        <f t="shared" ca="1" si="0"/>
        <v/>
      </c>
      <c r="C28" s="71" t="str">
        <f ca="1">IFERROR(INDEX('[1]3.ĐD truong'!$C$7:$C$37,A28,0),"")</f>
        <v/>
      </c>
      <c r="D28" s="72" t="str">
        <f ca="1">IFERROR(INDEX('[1]3.ĐD truong'!$K$7:$K$37,A28,0),"")</f>
        <v/>
      </c>
      <c r="E28" s="5" t="str">
        <f ca="1">IFERROR(VLOOKUP(C28,'[1]MT khoa'!$C$7:$R$37,4,0),"")</f>
        <v/>
      </c>
      <c r="F28" s="6" t="str">
        <f ca="1">IFERROR(VLOOKUP(C28,'[1]MT khoa'!$C$7:$R$37,6,0),"")</f>
        <v/>
      </c>
      <c r="G28" s="7" t="str">
        <f ca="1">IFERROR(VLOOKUP(C28,'[1]MT khoa'!$C$7:$R$37,7,0),"")</f>
        <v/>
      </c>
      <c r="H28" s="182" t="str">
        <f ca="1">IFERROR(VLOOKUP(C28,'[1]MT khoa'!$C$7:$R$37,8,0),"")</f>
        <v/>
      </c>
      <c r="I28" s="185" t="str">
        <f ca="1">IFERROR(IF(LEN(VLOOKUP(C28,'[1]MT khoa'!$C$7:$R$37,14,0))=0,"",VLOOKUP(C28,'[1]MT khoa'!$C$7:$R$37,14,0)),"")</f>
        <v/>
      </c>
      <c r="J28" s="4"/>
      <c r="K28" s="9" t="str">
        <f t="shared" si="1"/>
        <v/>
      </c>
      <c r="L28" s="189" t="str">
        <f ca="1">IFERROR(MATCH(C28,'[1]MT khoa'!$C$7:$C$37,0),"")</f>
        <v/>
      </c>
      <c r="M28" s="187" t="str">
        <f ca="1">SUBSTITUTE((IFERROR(VLOOKUP(C28,'[1]MT khoa'!$C$7:$U$37,19,0),"")),"@",ROW())</f>
        <v/>
      </c>
    </row>
    <row r="29" spans="1:13">
      <c r="A29" s="190" t="str">
        <f ca="1">IFERROR(MATCH("x",OFFSET('[1]3.ĐD truong'!$J$6,A28+1,0,30,1),0)+A28,"")</f>
        <v/>
      </c>
      <c r="B29" s="29" t="str">
        <f t="shared" ca="1" si="0"/>
        <v/>
      </c>
      <c r="C29" s="71" t="str">
        <f ca="1">IFERROR(INDEX('[1]3.ĐD truong'!$C$7:$C$37,A29,0),"")</f>
        <v/>
      </c>
      <c r="D29" s="72" t="str">
        <f ca="1">IFERROR(INDEX('[1]3.ĐD truong'!$K$7:$K$37,A29,0),"")</f>
        <v/>
      </c>
      <c r="E29" s="5" t="str">
        <f ca="1">IFERROR(VLOOKUP(C29,'[1]MT khoa'!$C$7:$R$37,4,0),"")</f>
        <v/>
      </c>
      <c r="F29" s="6" t="str">
        <f ca="1">IFERROR(VLOOKUP(C29,'[1]MT khoa'!$C$7:$R$37,6,0),"")</f>
        <v/>
      </c>
      <c r="G29" s="7" t="str">
        <f ca="1">IFERROR(VLOOKUP(C29,'[1]MT khoa'!$C$7:$R$37,7,0),"")</f>
        <v/>
      </c>
      <c r="H29" s="182" t="str">
        <f ca="1">IFERROR(VLOOKUP(C29,'[1]MT khoa'!$C$7:$R$37,8,0),"")</f>
        <v/>
      </c>
      <c r="I29" s="185" t="str">
        <f ca="1">IFERROR(IF(LEN(VLOOKUP(C29,'[1]MT khoa'!$C$7:$R$37,14,0))=0,"",VLOOKUP(C29,'[1]MT khoa'!$C$7:$R$37,14,0)),"")</f>
        <v/>
      </c>
      <c r="J29" s="4"/>
      <c r="K29" s="9" t="str">
        <f t="shared" si="1"/>
        <v/>
      </c>
      <c r="L29" s="189" t="str">
        <f ca="1">IFERROR(MATCH(C29,'[1]MT khoa'!$C$7:$C$37,0),"")</f>
        <v/>
      </c>
      <c r="M29" s="187" t="str">
        <f ca="1">SUBSTITUTE((IFERROR(VLOOKUP(C29,'[1]MT khoa'!$C$7:$U$37,19,0),"")),"@",ROW())</f>
        <v/>
      </c>
    </row>
    <row r="30" spans="1:13">
      <c r="A30" s="190" t="str">
        <f ca="1">IFERROR(MATCH("x",OFFSET('[1]3.ĐD truong'!$J$6,A29+1,0,30,1),0)+A29,"")</f>
        <v/>
      </c>
      <c r="B30" s="29" t="str">
        <f t="shared" ca="1" si="0"/>
        <v/>
      </c>
      <c r="C30" s="71" t="str">
        <f ca="1">IFERROR(INDEX('[1]3.ĐD truong'!$C$7:$C$37,A30,0),"")</f>
        <v/>
      </c>
      <c r="D30" s="72" t="str">
        <f ca="1">IFERROR(INDEX('[1]3.ĐD truong'!$K$7:$K$37,A30,0),"")</f>
        <v/>
      </c>
      <c r="E30" s="5" t="str">
        <f ca="1">IFERROR(VLOOKUP(C30,'[1]MT khoa'!$C$7:$R$37,4,0),"")</f>
        <v/>
      </c>
      <c r="F30" s="6" t="str">
        <f ca="1">IFERROR(VLOOKUP(C30,'[1]MT khoa'!$C$7:$R$37,6,0),"")</f>
        <v/>
      </c>
      <c r="G30" s="7" t="str">
        <f ca="1">IFERROR(VLOOKUP(C30,'[1]MT khoa'!$C$7:$R$37,7,0),"")</f>
        <v/>
      </c>
      <c r="H30" s="182" t="str">
        <f ca="1">IFERROR(VLOOKUP(C30,'[1]MT khoa'!$C$7:$R$37,8,0),"")</f>
        <v/>
      </c>
      <c r="I30" s="185" t="str">
        <f ca="1">IFERROR(IF(LEN(VLOOKUP(C30,'[1]MT khoa'!$C$7:$R$37,14,0))=0,"",VLOOKUP(C30,'[1]MT khoa'!$C$7:$R$37,14,0)),"")</f>
        <v/>
      </c>
      <c r="J30" s="4"/>
      <c r="K30" s="9" t="str">
        <f t="shared" si="1"/>
        <v/>
      </c>
      <c r="L30" s="189" t="str">
        <f ca="1">IFERROR(MATCH(C30,'[1]MT khoa'!$C$7:$C$37,0),"")</f>
        <v/>
      </c>
      <c r="M30" s="187" t="str">
        <f ca="1">SUBSTITUTE((IFERROR(VLOOKUP(C30,'[1]MT khoa'!$C$7:$U$37,19,0),"")),"@",ROW())</f>
        <v/>
      </c>
    </row>
    <row r="31" spans="1:13">
      <c r="A31" s="190" t="str">
        <f ca="1">IFERROR(MATCH("x",OFFSET('[1]3.ĐD truong'!$J$6,A30+1,0,30,1),0)+A30,"")</f>
        <v/>
      </c>
      <c r="B31" s="29" t="str">
        <f t="shared" ca="1" si="0"/>
        <v/>
      </c>
      <c r="C31" s="71" t="str">
        <f ca="1">IFERROR(INDEX('[1]3.ĐD truong'!$C$7:$C$37,A31,0),"")</f>
        <v/>
      </c>
      <c r="D31" s="72" t="str">
        <f ca="1">IFERROR(INDEX('[1]3.ĐD truong'!$K$7:$K$37,A31,0),"")</f>
        <v/>
      </c>
      <c r="E31" s="5" t="str">
        <f ca="1">IFERROR(VLOOKUP(C31,'[1]MT khoa'!$C$7:$R$37,4,0),"")</f>
        <v/>
      </c>
      <c r="F31" s="6" t="str">
        <f ca="1">IFERROR(VLOOKUP(C31,'[1]MT khoa'!$C$7:$R$37,6,0),"")</f>
        <v/>
      </c>
      <c r="G31" s="7" t="str">
        <f ca="1">IFERROR(VLOOKUP(C31,'[1]MT khoa'!$C$7:$R$37,7,0),"")</f>
        <v/>
      </c>
      <c r="H31" s="182" t="str">
        <f ca="1">IFERROR(VLOOKUP(C31,'[1]MT khoa'!$C$7:$R$37,8,0),"")</f>
        <v/>
      </c>
      <c r="I31" s="185" t="str">
        <f ca="1">IFERROR(IF(LEN(VLOOKUP(C31,'[1]MT khoa'!$C$7:$R$37,14,0))=0,"",VLOOKUP(C31,'[1]MT khoa'!$C$7:$R$37,14,0)),"")</f>
        <v/>
      </c>
      <c r="J31" s="4"/>
      <c r="K31" s="9" t="str">
        <f t="shared" si="1"/>
        <v/>
      </c>
      <c r="L31" s="189" t="str">
        <f ca="1">IFERROR(MATCH(C31,'[1]MT khoa'!$C$7:$C$37,0),"")</f>
        <v/>
      </c>
      <c r="M31" s="187" t="str">
        <f ca="1">SUBSTITUTE((IFERROR(VLOOKUP(C31,'[1]MT khoa'!$C$7:$U$37,19,0),"")),"@",ROW())</f>
        <v/>
      </c>
    </row>
    <row r="32" spans="1:13">
      <c r="A32" s="190" t="str">
        <f ca="1">IFERROR(MATCH("x",OFFSET('[1]3.ĐD truong'!$J$6,A31+1,0,30,1),0)+A31,"")</f>
        <v/>
      </c>
      <c r="B32" s="29" t="str">
        <f t="shared" ca="1" si="0"/>
        <v/>
      </c>
      <c r="C32" s="71" t="str">
        <f ca="1">IFERROR(INDEX('[1]3.ĐD truong'!$C$7:$C$37,A32,0),"")</f>
        <v/>
      </c>
      <c r="D32" s="72" t="str">
        <f ca="1">IFERROR(INDEX('[1]3.ĐD truong'!$K$7:$K$37,A32,0),"")</f>
        <v/>
      </c>
      <c r="E32" s="5" t="str">
        <f ca="1">IFERROR(VLOOKUP(C32,'[1]MT khoa'!$C$7:$R$37,4,0),"")</f>
        <v/>
      </c>
      <c r="F32" s="6" t="str">
        <f ca="1">IFERROR(VLOOKUP(C32,'[1]MT khoa'!$C$7:$R$37,6,0),"")</f>
        <v/>
      </c>
      <c r="G32" s="7" t="str">
        <f ca="1">IFERROR(VLOOKUP(C32,'[1]MT khoa'!$C$7:$R$37,7,0),"")</f>
        <v/>
      </c>
      <c r="H32" s="182" t="str">
        <f ca="1">IFERROR(VLOOKUP(C32,'[1]MT khoa'!$C$7:$R$37,8,0),"")</f>
        <v/>
      </c>
      <c r="I32" s="185" t="str">
        <f ca="1">IFERROR(IF(LEN(VLOOKUP(C32,'[1]MT khoa'!$C$7:$R$37,14,0))=0,"",VLOOKUP(C32,'[1]MT khoa'!$C$7:$R$37,14,0)),"")</f>
        <v/>
      </c>
      <c r="J32" s="4"/>
      <c r="K32" s="9" t="str">
        <f t="shared" si="1"/>
        <v/>
      </c>
      <c r="L32" s="189" t="str">
        <f ca="1">IFERROR(MATCH(C32,'[1]MT khoa'!$C$7:$C$37,0),"")</f>
        <v/>
      </c>
      <c r="M32" s="187" t="str">
        <f ca="1">SUBSTITUTE((IFERROR(VLOOKUP(C32,'[1]MT khoa'!$C$7:$U$37,19,0),"")),"@",ROW())</f>
        <v/>
      </c>
    </row>
    <row r="33" spans="1:13">
      <c r="A33" s="190" t="str">
        <f ca="1">IFERROR(MATCH("x",OFFSET('[1]3.ĐD truong'!$J$6,A32+1,0,30,1),0)+A32,"")</f>
        <v/>
      </c>
      <c r="B33" s="29" t="str">
        <f t="shared" ca="1" si="0"/>
        <v/>
      </c>
      <c r="C33" s="71" t="str">
        <f ca="1">IFERROR(INDEX('[1]3.ĐD truong'!$C$7:$C$37,A33,0),"")</f>
        <v/>
      </c>
      <c r="D33" s="72" t="str">
        <f ca="1">IFERROR(INDEX('[1]3.ĐD truong'!$K$7:$K$37,A33,0),"")</f>
        <v/>
      </c>
      <c r="E33" s="5" t="str">
        <f ca="1">IFERROR(VLOOKUP(C33,'[1]MT khoa'!$C$7:$R$37,4,0),"")</f>
        <v/>
      </c>
      <c r="F33" s="6" t="str">
        <f ca="1">IFERROR(VLOOKUP(C33,'[1]MT khoa'!$C$7:$R$37,6,0),"")</f>
        <v/>
      </c>
      <c r="G33" s="7" t="str">
        <f ca="1">IFERROR(VLOOKUP(C33,'[1]MT khoa'!$C$7:$R$37,7,0),"")</f>
        <v/>
      </c>
      <c r="H33" s="182" t="str">
        <f ca="1">IFERROR(VLOOKUP(C33,'[1]MT khoa'!$C$7:$R$37,8,0),"")</f>
        <v/>
      </c>
      <c r="I33" s="185" t="str">
        <f ca="1">IFERROR(IF(LEN(VLOOKUP(C33,'[1]MT khoa'!$C$7:$R$37,14,0))=0,"",VLOOKUP(C33,'[1]MT khoa'!$C$7:$R$37,14,0)),"")</f>
        <v/>
      </c>
      <c r="J33" s="4"/>
      <c r="K33" s="9" t="str">
        <f t="shared" si="1"/>
        <v/>
      </c>
      <c r="L33" s="189" t="str">
        <f ca="1">IFERROR(MATCH(C33,'[1]MT khoa'!$C$7:$C$37,0),"")</f>
        <v/>
      </c>
      <c r="M33" s="187" t="str">
        <f ca="1">SUBSTITUTE((IFERROR(VLOOKUP(C33,'[1]MT khoa'!$C$7:$U$37,19,0),"")),"@",ROW())</f>
        <v/>
      </c>
    </row>
    <row r="34" spans="1:13">
      <c r="A34" s="190" t="str">
        <f ca="1">IFERROR(MATCH("x",OFFSET('[1]3.ĐD truong'!$J$6,A33+1,0,30,1),0)+A33,"")</f>
        <v/>
      </c>
      <c r="B34" s="29" t="str">
        <f t="shared" ca="1" si="0"/>
        <v/>
      </c>
      <c r="C34" s="71" t="str">
        <f ca="1">IFERROR(INDEX('[1]3.ĐD truong'!$C$7:$C$37,A34,0),"")</f>
        <v/>
      </c>
      <c r="D34" s="72" t="str">
        <f ca="1">IFERROR(INDEX('[1]3.ĐD truong'!$K$7:$K$37,A34,0),"")</f>
        <v/>
      </c>
      <c r="E34" s="5" t="str">
        <f ca="1">IFERROR(VLOOKUP(C34,'[1]MT khoa'!$C$7:$R$37,4,0),"")</f>
        <v/>
      </c>
      <c r="F34" s="6" t="str">
        <f ca="1">IFERROR(VLOOKUP(C34,'[1]MT khoa'!$C$7:$R$37,6,0),"")</f>
        <v/>
      </c>
      <c r="G34" s="7" t="str">
        <f ca="1">IFERROR(VLOOKUP(C34,'[1]MT khoa'!$C$7:$R$37,7,0),"")</f>
        <v/>
      </c>
      <c r="H34" s="182" t="str">
        <f ca="1">IFERROR(VLOOKUP(C34,'[1]MT khoa'!$C$7:$R$37,8,0),"")</f>
        <v/>
      </c>
      <c r="I34" s="185" t="str">
        <f ca="1">IFERROR(IF(LEN(VLOOKUP(C34,'[1]MT khoa'!$C$7:$R$37,14,0))=0,"",VLOOKUP(C34,'[1]MT khoa'!$C$7:$R$37,14,0)),"")</f>
        <v/>
      </c>
      <c r="J34" s="4"/>
      <c r="K34" s="9" t="str">
        <f t="shared" si="1"/>
        <v/>
      </c>
      <c r="L34" s="189" t="str">
        <f ca="1">IFERROR(MATCH(C34,'[1]MT khoa'!$C$7:$C$37,0),"")</f>
        <v/>
      </c>
      <c r="M34" s="187" t="str">
        <f ca="1">SUBSTITUTE((IFERROR(VLOOKUP(C34,'[1]MT khoa'!$C$7:$U$37,19,0),"")),"@",ROW())</f>
        <v/>
      </c>
    </row>
    <row r="35" spans="1:13">
      <c r="A35" s="190" t="str">
        <f ca="1">IFERROR(MATCH("x",OFFSET('[1]3.ĐD truong'!$J$6,A34+1,0,30,1),0)+A34,"")</f>
        <v/>
      </c>
      <c r="B35" s="29" t="str">
        <f t="shared" ca="1" si="0"/>
        <v/>
      </c>
      <c r="C35" s="71" t="str">
        <f ca="1">IFERROR(INDEX('[1]3.ĐD truong'!$C$7:$C$37,A35,0),"")</f>
        <v/>
      </c>
      <c r="D35" s="72" t="str">
        <f ca="1">IFERROR(INDEX('[1]3.ĐD truong'!$K$7:$K$37,A35,0),"")</f>
        <v/>
      </c>
      <c r="E35" s="5" t="str">
        <f ca="1">IFERROR(VLOOKUP(C35,'[1]MT khoa'!$C$7:$R$37,4,0),"")</f>
        <v/>
      </c>
      <c r="F35" s="6" t="str">
        <f ca="1">IFERROR(VLOOKUP(C35,'[1]MT khoa'!$C$7:$R$37,6,0),"")</f>
        <v/>
      </c>
      <c r="G35" s="7" t="str">
        <f ca="1">IFERROR(VLOOKUP(C35,'[1]MT khoa'!$C$7:$R$37,7,0),"")</f>
        <v/>
      </c>
      <c r="H35" s="182" t="str">
        <f ca="1">IFERROR(VLOOKUP(C35,'[1]MT khoa'!$C$7:$R$37,8,0),"")</f>
        <v/>
      </c>
      <c r="I35" s="185" t="str">
        <f ca="1">IFERROR(IF(LEN(VLOOKUP(C35,'[1]MT khoa'!$C$7:$R$37,14,0))=0,"",VLOOKUP(C35,'[1]MT khoa'!$C$7:$R$37,14,0)),"")</f>
        <v/>
      </c>
      <c r="J35" s="4"/>
      <c r="K35" s="9" t="str">
        <f t="shared" si="1"/>
        <v/>
      </c>
      <c r="L35" s="189" t="str">
        <f ca="1">IFERROR(MATCH(C35,'[1]MT khoa'!$C$7:$C$37,0),"")</f>
        <v/>
      </c>
      <c r="M35" s="187" t="str">
        <f ca="1">SUBSTITUTE((IFERROR(VLOOKUP(C35,'[1]MT khoa'!$C$7:$U$37,19,0),"")),"@",ROW())</f>
        <v/>
      </c>
    </row>
    <row r="36" spans="1:13">
      <c r="A36" s="190" t="str">
        <f ca="1">IFERROR(MATCH("x",OFFSET('[1]3.ĐD truong'!$J$6,A35+1,0,30,1),0)+A35,"")</f>
        <v/>
      </c>
      <c r="B36" s="29" t="str">
        <f t="shared" ca="1" si="0"/>
        <v/>
      </c>
      <c r="C36" s="71" t="str">
        <f ca="1">IFERROR(INDEX('[1]3.ĐD truong'!$C$7:$C$37,A36,0),"")</f>
        <v/>
      </c>
      <c r="D36" s="72" t="str">
        <f ca="1">IFERROR(INDEX('[1]3.ĐD truong'!$K$7:$K$37,A36,0),"")</f>
        <v/>
      </c>
      <c r="E36" s="5" t="str">
        <f ca="1">IFERROR(VLOOKUP(C36,'[1]MT khoa'!$C$7:$R$37,4,0),"")</f>
        <v/>
      </c>
      <c r="F36" s="6" t="str">
        <f ca="1">IFERROR(VLOOKUP(C36,'[1]MT khoa'!$C$7:$R$37,6,0),"")</f>
        <v/>
      </c>
      <c r="G36" s="7" t="str">
        <f ca="1">IFERROR(VLOOKUP(C36,'[1]MT khoa'!$C$7:$R$37,7,0),"")</f>
        <v/>
      </c>
      <c r="H36" s="182" t="str">
        <f ca="1">IFERROR(VLOOKUP(C36,'[1]MT khoa'!$C$7:$R$37,8,0),"")</f>
        <v/>
      </c>
      <c r="I36" s="185" t="str">
        <f ca="1">IFERROR(IF(LEN(VLOOKUP(C36,'[1]MT khoa'!$C$7:$R$37,14,0))=0,"",VLOOKUP(C36,'[1]MT khoa'!$C$7:$R$37,14,0)),"")</f>
        <v/>
      </c>
      <c r="J36" s="4"/>
      <c r="K36" s="9" t="str">
        <f t="shared" si="1"/>
        <v/>
      </c>
      <c r="L36" s="189" t="str">
        <f ca="1">IFERROR(MATCH(C36,'[1]MT khoa'!$C$7:$C$37,0),"")</f>
        <v/>
      </c>
      <c r="M36" s="187" t="str">
        <f ca="1">SUBSTITUTE((IFERROR(VLOOKUP(C36,'[1]MT khoa'!$C$7:$U$37,19,0),"")),"@",ROW())</f>
        <v/>
      </c>
    </row>
    <row r="37" spans="1:13">
      <c r="A37" s="190" t="str">
        <f ca="1">IFERROR(MATCH("x",OFFSET('[1]3.ĐD truong'!$J$6,A36+1,0,30,1),0)+A36,"")</f>
        <v/>
      </c>
      <c r="B37" s="29" t="str">
        <f t="shared" ca="1" si="0"/>
        <v/>
      </c>
      <c r="C37" s="71" t="str">
        <f ca="1">IFERROR(INDEX('[1]3.ĐD truong'!$C$7:$C$37,A37,0),"")</f>
        <v/>
      </c>
      <c r="D37" s="72" t="str">
        <f ca="1">IFERROR(INDEX('[1]3.ĐD truong'!$K$7:$K$37,A37,0),"")</f>
        <v/>
      </c>
      <c r="E37" s="5" t="str">
        <f ca="1">IFERROR(VLOOKUP(C37,'[1]MT khoa'!$C$7:$R$37,4,0),"")</f>
        <v/>
      </c>
      <c r="F37" s="6" t="str">
        <f ca="1">IFERROR(VLOOKUP(C37,'[1]MT khoa'!$C$7:$R$37,6,0),"")</f>
        <v/>
      </c>
      <c r="G37" s="7" t="str">
        <f ca="1">IFERROR(VLOOKUP(C37,'[1]MT khoa'!$C$7:$R$37,7,0),"")</f>
        <v/>
      </c>
      <c r="H37" s="182" t="str">
        <f ca="1">IFERROR(VLOOKUP(C37,'[1]MT khoa'!$C$7:$R$37,8,0),"")</f>
        <v/>
      </c>
      <c r="I37" s="185" t="str">
        <f ca="1">IFERROR(IF(LEN(VLOOKUP(C37,'[1]MT khoa'!$C$7:$R$37,14,0))=0,"",VLOOKUP(C37,'[1]MT khoa'!$C$7:$R$37,14,0)),"")</f>
        <v/>
      </c>
      <c r="J37" s="4"/>
      <c r="K37" s="9" t="str">
        <f t="shared" si="1"/>
        <v/>
      </c>
      <c r="L37" s="189" t="str">
        <f ca="1">IFERROR(MATCH(C37,'[1]MT khoa'!$C$7:$C$37,0),"")</f>
        <v/>
      </c>
      <c r="M37" s="187" t="str">
        <f ca="1">SUBSTITUTE((IFERROR(VLOOKUP(C37,'[1]MT khoa'!$C$7:$U$37,19,0),"")),"@",ROW())</f>
        <v/>
      </c>
    </row>
    <row r="38" spans="1:13">
      <c r="A38" s="190" t="str">
        <f ca="1">IFERROR(MATCH("x",OFFSET('[1]3.ĐD truong'!$J$6,A37+1,0,30,1),0)+A37,"")</f>
        <v/>
      </c>
      <c r="B38" s="29" t="str">
        <f t="shared" ca="1" si="0"/>
        <v/>
      </c>
      <c r="C38" s="71" t="str">
        <f ca="1">IFERROR(INDEX('[1]3.ĐD truong'!$C$7:$C$37,A38,0),"")</f>
        <v/>
      </c>
      <c r="D38" s="72" t="str">
        <f ca="1">IFERROR(INDEX('[1]3.ĐD truong'!$K$7:$K$37,A38,0),"")</f>
        <v/>
      </c>
      <c r="E38" s="5" t="str">
        <f ca="1">IFERROR(VLOOKUP(C38,'[1]MT khoa'!$C$7:$R$37,4,0),"")</f>
        <v/>
      </c>
      <c r="F38" s="6" t="str">
        <f ca="1">IFERROR(VLOOKUP(C38,'[1]MT khoa'!$C$7:$R$37,6,0),"")</f>
        <v/>
      </c>
      <c r="G38" s="7" t="str">
        <f ca="1">IFERROR(VLOOKUP(C38,'[1]MT khoa'!$C$7:$R$37,7,0),"")</f>
        <v/>
      </c>
      <c r="H38" s="182" t="str">
        <f ca="1">IFERROR(VLOOKUP(C38,'[1]MT khoa'!$C$7:$R$37,8,0),"")</f>
        <v/>
      </c>
      <c r="I38" s="185" t="str">
        <f ca="1">IFERROR(IF(LEN(VLOOKUP(C38,'[1]MT khoa'!$C$7:$R$37,14,0))=0,"",VLOOKUP(C38,'[1]MT khoa'!$C$7:$R$37,14,0)),"")</f>
        <v/>
      </c>
      <c r="J38" s="4"/>
      <c r="K38" s="9" t="str">
        <f t="shared" si="1"/>
        <v/>
      </c>
      <c r="L38" s="189" t="str">
        <f ca="1">IFERROR(MATCH(C38,'[1]MT khoa'!$C$7:$C$37,0),"")</f>
        <v/>
      </c>
      <c r="M38" s="187" t="str">
        <f ca="1">SUBSTITUTE((IFERROR(VLOOKUP(C38,'[1]MT khoa'!$C$7:$U$37,19,0),"")),"@",ROW())</f>
        <v/>
      </c>
    </row>
    <row r="39" spans="1:13">
      <c r="A39" s="190" t="str">
        <f ca="1">IFERROR(MATCH("x",OFFSET('[1]3.ĐD truong'!$J$6,A38+1,0,30,1),0)+A38,"")</f>
        <v/>
      </c>
      <c r="B39" s="29" t="str">
        <f t="shared" ca="1" si="0"/>
        <v/>
      </c>
      <c r="C39" s="71" t="str">
        <f ca="1">IFERROR(INDEX('[1]3.ĐD truong'!$C$7:$C$37,A39,0),"")</f>
        <v/>
      </c>
      <c r="D39" s="72" t="str">
        <f ca="1">IFERROR(INDEX('[1]3.ĐD truong'!$K$7:$K$37,A39,0),"")</f>
        <v/>
      </c>
      <c r="E39" s="5" t="str">
        <f ca="1">IFERROR(VLOOKUP(C39,'[1]MT khoa'!$C$7:$R$37,4,0),"")</f>
        <v/>
      </c>
      <c r="F39" s="6" t="str">
        <f ca="1">IFERROR(VLOOKUP(C39,'[1]MT khoa'!$C$7:$R$37,6,0),"")</f>
        <v/>
      </c>
      <c r="G39" s="7" t="str">
        <f ca="1">IFERROR(VLOOKUP(C39,'[1]MT khoa'!$C$7:$R$37,7,0),"")</f>
        <v/>
      </c>
      <c r="H39" s="182" t="str">
        <f ca="1">IFERROR(VLOOKUP(C39,'[1]MT khoa'!$C$7:$R$37,8,0),"")</f>
        <v/>
      </c>
      <c r="I39" s="185" t="str">
        <f ca="1">IFERROR(IF(LEN(VLOOKUP(C39,'[1]MT khoa'!$C$7:$R$37,14,0))=0,"",VLOOKUP(C39,'[1]MT khoa'!$C$7:$R$37,14,0)),"")</f>
        <v/>
      </c>
      <c r="J39" s="4"/>
      <c r="K39" s="9" t="str">
        <f t="shared" si="1"/>
        <v/>
      </c>
      <c r="L39" s="189" t="str">
        <f ca="1">IFERROR(MATCH(C39,'[1]MT khoa'!$C$7:$C$37,0),"")</f>
        <v/>
      </c>
      <c r="M39" s="187" t="str">
        <f ca="1">SUBSTITUTE((IFERROR(VLOOKUP(C39,'[1]MT khoa'!$C$7:$U$37,19,0),"")),"@",ROW())</f>
        <v/>
      </c>
    </row>
    <row r="40" spans="1:13">
      <c r="A40" s="190" t="str">
        <f ca="1">IFERROR(MATCH("x",OFFSET('[1]3.ĐD truong'!$J$6,A39+1,0,30,1),0)+A39,"")</f>
        <v/>
      </c>
      <c r="B40" s="29" t="str">
        <f t="shared" ca="1" si="0"/>
        <v/>
      </c>
      <c r="C40" s="71" t="str">
        <f ca="1">IFERROR(INDEX('[1]3.ĐD truong'!$C$7:$C$37,A40,0),"")</f>
        <v/>
      </c>
      <c r="D40" s="72" t="str">
        <f ca="1">IFERROR(INDEX('[1]3.ĐD truong'!$K$7:$K$37,A40,0),"")</f>
        <v/>
      </c>
      <c r="E40" s="5" t="str">
        <f ca="1">IFERROR(VLOOKUP(C40,'[1]MT khoa'!$C$7:$R$37,4,0),"")</f>
        <v/>
      </c>
      <c r="F40" s="6" t="str">
        <f ca="1">IFERROR(VLOOKUP(C40,'[1]MT khoa'!$C$7:$R$37,6,0),"")</f>
        <v/>
      </c>
      <c r="G40" s="7" t="str">
        <f ca="1">IFERROR(VLOOKUP(C40,'[1]MT khoa'!$C$7:$R$37,7,0),"")</f>
        <v/>
      </c>
      <c r="H40" s="182" t="str">
        <f ca="1">IFERROR(VLOOKUP(C40,'[1]MT khoa'!$C$7:$R$37,8,0),"")</f>
        <v/>
      </c>
      <c r="I40" s="185" t="str">
        <f ca="1">IFERROR(IF(LEN(VLOOKUP(C40,'[1]MT khoa'!$C$7:$R$37,14,0))=0,"",VLOOKUP(C40,'[1]MT khoa'!$C$7:$R$37,14,0)),"")</f>
        <v/>
      </c>
      <c r="J40" s="4"/>
      <c r="K40" s="9" t="str">
        <f t="shared" si="1"/>
        <v/>
      </c>
      <c r="L40" s="189" t="str">
        <f ca="1">IFERROR(MATCH(C40,'[1]MT khoa'!$C$7:$C$37,0),"")</f>
        <v/>
      </c>
      <c r="M40" s="187" t="str">
        <f ca="1">SUBSTITUTE((IFERROR(VLOOKUP(C40,'[1]MT khoa'!$C$7:$U$37,19,0),"")),"@",ROW())</f>
        <v/>
      </c>
    </row>
    <row r="41" spans="1:13">
      <c r="A41" s="190"/>
      <c r="B41" s="168"/>
      <c r="C41" s="75" t="s">
        <v>48</v>
      </c>
      <c r="D41" s="76"/>
      <c r="E41" s="76"/>
      <c r="F41" s="76"/>
      <c r="G41" s="76"/>
      <c r="H41" s="76"/>
      <c r="I41" s="76"/>
      <c r="J41" s="76"/>
      <c r="K41" s="77"/>
    </row>
    <row r="42" spans="1:13" ht="14.05" customHeight="1">
      <c r="A42" s="190"/>
      <c r="B42" s="112"/>
      <c r="C42" s="111"/>
      <c r="D42" s="113"/>
      <c r="E42" s="114" t="str">
        <f>IFERROR(VLOOKUP(C42,KPI_canhan,4,FALSE),"")</f>
        <v/>
      </c>
      <c r="F42" s="127" t="str">
        <f>IF(LEN(IFERROR(VLOOKUP(C42,KPI_canhan,5,FALSE),""))=0,"",IFERROR(VLOOKUP(C42,KPI_canhan,5,FALSE),""))</f>
        <v/>
      </c>
      <c r="G42" s="115" t="str">
        <f>IFERROR(VLOOKUP(C42,KPI_canhan,3,FALSE),"")</f>
        <v/>
      </c>
      <c r="H42" s="128" t="str">
        <f>IFERROR(VLOOKUP(C42,KPI_canhan,2,FALSE),"")</f>
        <v/>
      </c>
      <c r="I42" s="116"/>
      <c r="J42" s="117"/>
      <c r="K42" s="264" t="str">
        <f t="shared" si="1"/>
        <v/>
      </c>
      <c r="L42" s="189" t="str">
        <f>IF(LEN(IFERROR(VLOOKUP(C42,KPI_canhan,5,FALSE),""))=0,"",IFERROR(VLOOKUP(C42,KPI_canhan,5,FALSE),""))</f>
        <v/>
      </c>
    </row>
    <row r="43" spans="1:13" ht="14.05" customHeight="1">
      <c r="A43" s="190"/>
      <c r="B43" s="112"/>
      <c r="C43" s="111" t="s">
        <v>156</v>
      </c>
      <c r="D43" s="113"/>
      <c r="E43" s="114" t="str">
        <f>IFERROR(VLOOKUP(C43,KPI_canhan,4,FALSE),"")</f>
        <v/>
      </c>
      <c r="F43" s="127" t="str">
        <f>IF(LEN(IFERROR(VLOOKUP(C43,KPI_canhan,5,FALSE),""))=0,"",IFERROR(VLOOKUP(C43,KPI_canhan,5,FALSE),""))</f>
        <v/>
      </c>
      <c r="G43" s="115" t="str">
        <f>IFERROR(VLOOKUP(C43,KPI_canhan,3,FALSE),"")</f>
        <v/>
      </c>
      <c r="H43" s="128" t="str">
        <f>IFERROR(VLOOKUP(C43,KPI_canhan,2,FALSE),"")</f>
        <v/>
      </c>
      <c r="I43" s="116"/>
      <c r="J43" s="117"/>
      <c r="K43" s="264" t="str">
        <f t="shared" si="1"/>
        <v/>
      </c>
    </row>
    <row r="44" spans="1:13" ht="14.05" customHeight="1">
      <c r="A44" s="190"/>
      <c r="B44" s="112"/>
      <c r="C44" s="111"/>
      <c r="D44" s="113"/>
      <c r="E44" s="114" t="str">
        <f>IFERROR(VLOOKUP(C44,KPI_canhan,4,FALSE),"")</f>
        <v/>
      </c>
      <c r="F44" s="127" t="str">
        <f>IF(LEN(IFERROR(VLOOKUP(C44,KPI_canhan,5,FALSE),""))=0,"",IFERROR(VLOOKUP(C44,KPI_canhan,5,FALSE),""))</f>
        <v/>
      </c>
      <c r="G44" s="115" t="str">
        <f>IFERROR(VLOOKUP(C44,KPI_canhan,3,FALSE),"")</f>
        <v/>
      </c>
      <c r="H44" s="128" t="str">
        <f>IFERROR(VLOOKUP(C44,KPI_canhan,2,FALSE),"")</f>
        <v/>
      </c>
      <c r="I44" s="116"/>
      <c r="J44" s="117"/>
      <c r="K44" s="264" t="str">
        <f t="shared" si="1"/>
        <v/>
      </c>
    </row>
    <row r="45" spans="1:13" ht="14.05" customHeight="1">
      <c r="A45" s="190"/>
      <c r="B45" s="112"/>
      <c r="C45" s="111"/>
      <c r="D45" s="113"/>
      <c r="E45" s="114" t="str">
        <f>IFERROR(VLOOKUP(C45,KPI_canhan,4,FALSE),"")</f>
        <v/>
      </c>
      <c r="F45" s="127" t="str">
        <f>IF(LEN(IFERROR(VLOOKUP(C45,KPI_canhan,5,FALSE),""))=0,"",IFERROR(VLOOKUP(C45,KPI_canhan,5,FALSE),""))</f>
        <v/>
      </c>
      <c r="G45" s="115" t="str">
        <f>IFERROR(VLOOKUP(C45,KPI_canhan,3,FALSE),"")</f>
        <v/>
      </c>
      <c r="H45" s="128" t="str">
        <f>IFERROR(VLOOKUP(C45,KPI_canhan,2,FALSE),"")</f>
        <v/>
      </c>
      <c r="I45" s="116"/>
      <c r="J45" s="117"/>
      <c r="K45" s="264" t="str">
        <f t="shared" si="1"/>
        <v/>
      </c>
    </row>
    <row r="46" spans="1:13" ht="14.05" customHeight="1">
      <c r="A46" s="190"/>
      <c r="B46" s="112"/>
      <c r="C46" s="111"/>
      <c r="D46" s="113"/>
      <c r="E46" s="114" t="str">
        <f>IFERROR(VLOOKUP(C46,KPI_canhan,4,FALSE),"")</f>
        <v/>
      </c>
      <c r="F46" s="127" t="str">
        <f>IF(LEN(IFERROR(VLOOKUP(C46,KPI_canhan,5,FALSE),""))=0,"",IFERROR(VLOOKUP(C46,KPI_canhan,5,FALSE),""))</f>
        <v/>
      </c>
      <c r="G46" s="115" t="str">
        <f>IFERROR(VLOOKUP(C46,KPI_canhan,3,FALSE),"")</f>
        <v/>
      </c>
      <c r="H46" s="128" t="str">
        <f>IFERROR(VLOOKUP(C46,KPI_canhan,2,FALSE),"")</f>
        <v/>
      </c>
      <c r="I46" s="118"/>
      <c r="J46" s="117"/>
      <c r="K46" s="264" t="str">
        <f t="shared" si="1"/>
        <v/>
      </c>
    </row>
    <row r="47" spans="1:13">
      <c r="A47" s="190"/>
      <c r="B47" s="176"/>
      <c r="C47" s="171" t="s">
        <v>49</v>
      </c>
      <c r="D47" s="61">
        <f>D8+D11</f>
        <v>1</v>
      </c>
      <c r="E47" s="172"/>
      <c r="F47" s="172"/>
      <c r="G47" s="172"/>
      <c r="H47" s="173"/>
      <c r="I47" s="174"/>
      <c r="J47" s="172"/>
      <c r="K47" s="61">
        <f>K8+K11</f>
        <v>0.1</v>
      </c>
    </row>
    <row r="48" spans="1:13">
      <c r="A48" s="190"/>
      <c r="B48" s="15"/>
      <c r="C48" s="15"/>
      <c r="D48" s="15"/>
      <c r="E48" s="16"/>
      <c r="F48" s="16"/>
      <c r="G48" s="16"/>
      <c r="H48" s="84"/>
      <c r="I48" s="85"/>
      <c r="J48" s="16"/>
      <c r="K48" s="16"/>
    </row>
    <row r="49" spans="1:11">
      <c r="A49" s="193"/>
      <c r="B49" s="35" t="s">
        <v>9</v>
      </c>
      <c r="C49" s="35"/>
      <c r="D49" s="35"/>
      <c r="E49" s="35"/>
      <c r="F49" s="35"/>
      <c r="G49" s="35"/>
      <c r="H49" s="36"/>
      <c r="I49" s="23"/>
      <c r="J49" s="23"/>
      <c r="K49" s="23"/>
    </row>
    <row r="50" spans="1:11">
      <c r="A50" s="194"/>
      <c r="B50" s="34"/>
      <c r="C50" s="36" t="s">
        <v>10</v>
      </c>
      <c r="D50" s="35"/>
      <c r="E50" s="86"/>
      <c r="F50" s="36" t="s">
        <v>11</v>
      </c>
      <c r="G50" s="35"/>
      <c r="H50" s="35"/>
      <c r="I50" s="35"/>
      <c r="J50" s="36" t="s">
        <v>12</v>
      </c>
      <c r="K50" s="25"/>
    </row>
    <row r="51" spans="1:11">
      <c r="A51" s="194"/>
      <c r="B51" s="34"/>
      <c r="C51" s="33"/>
      <c r="D51" s="34"/>
      <c r="E51" s="37"/>
      <c r="F51" s="33"/>
      <c r="G51" s="34"/>
      <c r="H51" s="34"/>
      <c r="I51" s="34"/>
      <c r="J51" s="34"/>
      <c r="K51" s="25"/>
    </row>
    <row r="52" spans="1:11">
      <c r="A52" s="194"/>
      <c r="B52" s="34"/>
      <c r="C52" s="33"/>
      <c r="D52" s="34"/>
      <c r="E52" s="37"/>
      <c r="F52" s="34"/>
      <c r="G52" s="34"/>
      <c r="H52" s="34"/>
      <c r="I52" s="34"/>
      <c r="J52" s="34"/>
      <c r="K52" s="25"/>
    </row>
    <row r="53" spans="1:11">
      <c r="A53" s="194"/>
      <c r="B53" s="34"/>
      <c r="C53" s="33"/>
      <c r="D53" s="34"/>
      <c r="E53" s="37"/>
      <c r="F53" s="34"/>
      <c r="G53" s="34"/>
      <c r="H53" s="34"/>
      <c r="I53" s="34"/>
      <c r="J53" s="34"/>
      <c r="K53" s="25"/>
    </row>
    <row r="54" spans="1:11">
      <c r="A54" s="194"/>
      <c r="B54" s="34"/>
      <c r="C54" s="33"/>
      <c r="D54" s="34"/>
      <c r="E54" s="37"/>
      <c r="F54" s="34"/>
      <c r="G54" s="34"/>
      <c r="H54" s="34"/>
      <c r="I54" s="34"/>
      <c r="J54" s="34"/>
      <c r="K54" s="25"/>
    </row>
    <row r="55" spans="1:11">
      <c r="A55" s="194"/>
      <c r="B55" s="34"/>
      <c r="C55" s="33"/>
      <c r="D55" s="34"/>
      <c r="E55" s="37"/>
      <c r="F55" s="34"/>
      <c r="G55" s="34"/>
      <c r="H55" s="34"/>
      <c r="I55" s="34"/>
      <c r="J55" s="34"/>
      <c r="K55" s="25"/>
    </row>
    <row r="56" spans="1:11">
      <c r="A56" s="194"/>
      <c r="B56" s="34"/>
      <c r="C56" s="52" t="str">
        <f>UPPER(IF(LEN(D5)=29,"Chưa có tên hoặc nhập tên sai",D4))</f>
        <v>ĐẶNG THỊ HỒNG THẮM</v>
      </c>
      <c r="D56" s="170"/>
      <c r="E56" s="37"/>
      <c r="F56" s="3" t="str">
        <f>[1]DSNV!$G$4</f>
        <v>ĐDT. ĐẶNG THỊ HỒNG THẮM</v>
      </c>
      <c r="G56" s="15"/>
      <c r="H56" s="15"/>
      <c r="I56" s="25"/>
      <c r="J56" s="3" t="str">
        <f>[1]DSNV!$G$2</f>
        <v>BS.CK2. NGUYỄN THANH HẢI</v>
      </c>
      <c r="K56" s="25"/>
    </row>
    <row r="57" spans="1:11">
      <c r="A57" s="194"/>
      <c r="B57" s="34"/>
      <c r="C57" s="16" t="str">
        <f>IF(LEN('[1]MT khoa'!$P$5)=0,"Ngày (Date) ....../....../......",CONCATENATE("Ngày (Date) ",DAY('[1]MT khoa'!$P$5),"/",MONTH('[1]MT khoa'!$P$5),"/",YEAR('[1]MT khoa'!$P$5)))</f>
        <v>Ngày (Date) 1/7/2023</v>
      </c>
      <c r="D57" s="34"/>
      <c r="E57" s="33"/>
      <c r="F57" s="16" t="str">
        <f>C57</f>
        <v>Ngày (Date) 1/7/2023</v>
      </c>
      <c r="G57" s="16"/>
      <c r="H57" s="15"/>
      <c r="I57" s="25"/>
      <c r="J57" s="16" t="str">
        <f>C57</f>
        <v>Ngày (Date) 1/7/2023</v>
      </c>
      <c r="K57" s="25"/>
    </row>
    <row r="58" spans="1:11">
      <c r="A58" s="194"/>
      <c r="B58" s="34"/>
      <c r="C58" s="33"/>
      <c r="D58" s="34"/>
      <c r="E58" s="33"/>
      <c r="F58" s="33"/>
      <c r="G58" s="34"/>
      <c r="H58" s="34"/>
      <c r="I58" s="34"/>
      <c r="J58" s="33"/>
      <c r="K58" s="25"/>
    </row>
    <row r="59" spans="1:11">
      <c r="A59" s="194"/>
      <c r="B59" s="35" t="s">
        <v>13</v>
      </c>
      <c r="C59" s="35"/>
      <c r="D59" s="35"/>
      <c r="E59" s="36"/>
      <c r="F59" s="23"/>
      <c r="G59" s="35"/>
      <c r="H59" s="35"/>
      <c r="I59" s="36"/>
      <c r="J59" s="37"/>
      <c r="K59" s="25"/>
    </row>
    <row r="60" spans="1:11">
      <c r="A60" s="194"/>
      <c r="B60" s="25"/>
      <c r="C60" s="36" t="s">
        <v>10</v>
      </c>
      <c r="D60" s="38"/>
      <c r="E60" s="86"/>
      <c r="F60" s="36" t="s">
        <v>11</v>
      </c>
      <c r="G60" s="23"/>
      <c r="H60" s="35"/>
      <c r="I60" s="35"/>
      <c r="J60" s="36" t="s">
        <v>12</v>
      </c>
      <c r="K60" s="25"/>
    </row>
    <row r="61" spans="1:11">
      <c r="A61" s="194"/>
      <c r="B61" s="25"/>
      <c r="C61" s="33"/>
      <c r="D61" s="34"/>
      <c r="E61" s="37"/>
      <c r="F61" s="37"/>
      <c r="G61" s="34"/>
      <c r="H61" s="34"/>
      <c r="I61" s="34"/>
      <c r="J61" s="33"/>
      <c r="K61" s="25"/>
    </row>
    <row r="62" spans="1:11">
      <c r="A62" s="194"/>
      <c r="B62" s="25"/>
      <c r="C62" s="33"/>
      <c r="D62" s="34"/>
      <c r="E62" s="37"/>
      <c r="F62" s="37"/>
      <c r="G62" s="34"/>
      <c r="H62" s="34"/>
      <c r="I62" s="33"/>
      <c r="J62" s="33"/>
      <c r="K62" s="25"/>
    </row>
    <row r="63" spans="1:11">
      <c r="A63" s="194"/>
      <c r="B63" s="25"/>
      <c r="C63" s="33"/>
      <c r="D63" s="34"/>
      <c r="E63" s="37"/>
      <c r="F63" s="37"/>
      <c r="G63" s="34"/>
      <c r="H63" s="34"/>
      <c r="I63" s="33"/>
      <c r="J63" s="33"/>
      <c r="K63" s="25"/>
    </row>
    <row r="64" spans="1:11">
      <c r="A64" s="194"/>
      <c r="B64" s="25"/>
      <c r="C64" s="33"/>
      <c r="D64" s="34"/>
      <c r="E64" s="37"/>
      <c r="F64" s="37"/>
      <c r="G64" s="34"/>
      <c r="H64" s="34"/>
      <c r="I64" s="33"/>
      <c r="J64" s="33"/>
      <c r="K64" s="25"/>
    </row>
    <row r="65" spans="1:11">
      <c r="A65" s="194"/>
      <c r="B65" s="25"/>
      <c r="C65" s="33"/>
      <c r="D65" s="34"/>
      <c r="E65" s="37"/>
      <c r="F65" s="37"/>
      <c r="G65" s="34"/>
      <c r="H65" s="34"/>
      <c r="I65" s="33"/>
      <c r="J65" s="33"/>
      <c r="K65" s="25"/>
    </row>
    <row r="66" spans="1:11">
      <c r="A66" s="194"/>
      <c r="B66" s="25"/>
      <c r="C66" s="52" t="str">
        <f>C56</f>
        <v>ĐẶNG THỊ HỒNG THẮM</v>
      </c>
      <c r="D66" s="170"/>
      <c r="E66" s="37"/>
      <c r="F66" s="3" t="str">
        <f>F56</f>
        <v>ĐDT. ĐẶNG THỊ HỒNG THẮM</v>
      </c>
      <c r="G66" s="15"/>
      <c r="H66" s="15"/>
      <c r="I66" s="25"/>
      <c r="J66" s="3" t="str">
        <f>J56</f>
        <v>BS.CK2. NGUYỄN THANH HẢI</v>
      </c>
      <c r="K66" s="25"/>
    </row>
    <row r="67" spans="1:11">
      <c r="A67" s="194"/>
      <c r="B67" s="25"/>
      <c r="C67" s="33" t="str">
        <f>IF(LEN('[1]MT khoa'!$P$6)=0,"Ngày (Date) ....../....../......",CONCATENATE("Ngày (Date) ",DAY('[1]MT khoa'!$P$6),"/",MONTH('[1]MT khoa'!$P$6),"/",YEAR('[1]MT khoa'!$P$6)))</f>
        <v>Ngày (Date) 30/9/2023</v>
      </c>
      <c r="D67" s="33"/>
      <c r="E67" s="33"/>
      <c r="F67" s="33" t="str">
        <f>C67</f>
        <v>Ngày (Date) 30/9/2023</v>
      </c>
      <c r="G67" s="37"/>
      <c r="H67" s="34"/>
      <c r="I67" s="34"/>
      <c r="J67" s="33" t="str">
        <f>C67</f>
        <v>Ngày (Date) 30/9/2023</v>
      </c>
      <c r="K67" s="25"/>
    </row>
  </sheetData>
  <autoFilter ref="C13:C47" xr:uid="{1FF39F2C-3576-49E5-82A4-D6BFA4063FA2}"/>
  <mergeCells count="11">
    <mergeCell ref="E8:J8"/>
    <mergeCell ref="E11:J11"/>
    <mergeCell ref="B12:C12"/>
    <mergeCell ref="C1:E1"/>
    <mergeCell ref="C2:E2"/>
    <mergeCell ref="D4:E4"/>
    <mergeCell ref="F4:G4"/>
    <mergeCell ref="H4:J4"/>
    <mergeCell ref="D5:E5"/>
    <mergeCell ref="F5:G5"/>
    <mergeCell ref="H5:J5"/>
  </mergeCells>
  <conditionalFormatting sqref="C56:D56">
    <cfRule type="expression" dxfId="30" priority="2">
      <formula>LEN($D$5)=29</formula>
    </cfRule>
  </conditionalFormatting>
  <conditionalFormatting sqref="C66:D66">
    <cfRule type="expression" dxfId="29" priority="12">
      <formula>LEN($D$5)=29</formula>
    </cfRule>
  </conditionalFormatting>
  <conditionalFormatting sqref="D5:E5">
    <cfRule type="expression" dxfId="28" priority="17">
      <formula>LEN($D$5)=29</formula>
    </cfRule>
  </conditionalFormatting>
  <conditionalFormatting sqref="H13:I40">
    <cfRule type="expression" dxfId="27" priority="3">
      <formula>$G13="‰"</formula>
    </cfRule>
    <cfRule type="expression" dxfId="26" priority="4">
      <formula>$G13="Thời gian"</formula>
    </cfRule>
    <cfRule type="expression" dxfId="25" priority="5">
      <formula>$G13="%"</formula>
    </cfRule>
    <cfRule type="expression" dxfId="24" priority="6">
      <formula>$G13="Số lượng"</formula>
    </cfRule>
    <cfRule type="expression" dxfId="23" priority="7">
      <formula>$G13="Điểm"</formula>
    </cfRule>
  </conditionalFormatting>
  <conditionalFormatting sqref="H4:J4">
    <cfRule type="expression" dxfId="22" priority="16">
      <formula>LEN($H$4)=29</formula>
    </cfRule>
  </conditionalFormatting>
  <conditionalFormatting sqref="C42:K46">
    <cfRule type="expression" dxfId="1" priority="1">
      <formula>$C42="Chưa đăng ký"</formula>
    </cfRule>
  </conditionalFormatting>
  <dataValidations count="2">
    <dataValidation type="list" allowBlank="1" showInputMessage="1" showErrorMessage="1" prompt="Chọn mục tiêu trong DS KPI cá nhân" sqref="C42:C46" xr:uid="{8DA9129D-D504-4913-BA30-6A5BCF639C45}">
      <formula1>DS_Muctieu</formula1>
    </dataValidation>
    <dataValidation type="list" allowBlank="1" showInputMessage="1" showErrorMessage="1" sqref="D4:E4" xr:uid="{CA85688F-8654-40FA-82BF-68F3D3290678}">
      <formula1>DSNV</formula1>
    </dataValidation>
  </dataValidations>
  <printOptions horizontalCentered="1"/>
  <pageMargins left="0" right="0" top="0" bottom="0" header="0.31496062992125984" footer="0.31496062992125984"/>
  <pageSetup paperSize="9" scale="80" orientation="landscape"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4EB9-FD99-4321-8A65-FAAC170C72EA}">
  <sheetPr codeName="Sheet4">
    <pageSetUpPr fitToPage="1"/>
  </sheetPr>
  <dimension ref="A1:M67"/>
  <sheetViews>
    <sheetView showGridLines="0" tabSelected="1" topLeftCell="A34" zoomScale="50" zoomScaleNormal="50" workbookViewId="0">
      <selection activeCell="T54" sqref="T54"/>
    </sheetView>
  </sheetViews>
  <sheetFormatPr defaultRowHeight="14.4"/>
  <cols>
    <col min="1" max="1" width="2.578125" style="189" customWidth="1"/>
    <col min="2" max="2" width="6.68359375" customWidth="1"/>
    <col min="3" max="3" width="47.7890625" customWidth="1"/>
    <col min="4" max="4" width="8.68359375" customWidth="1"/>
    <col min="5" max="5" width="26.68359375" customWidth="1"/>
    <col min="6" max="6" width="18.26171875" customWidth="1"/>
    <col min="7" max="11" width="12.1015625" customWidth="1"/>
    <col min="12" max="12" width="2.578125" style="189" customWidth="1"/>
  </cols>
  <sheetData>
    <row r="1" spans="1:13" ht="17.7">
      <c r="A1" s="190"/>
      <c r="B1" s="169"/>
      <c r="C1" s="221"/>
      <c r="D1" s="222"/>
      <c r="E1" s="222"/>
      <c r="F1" s="40"/>
      <c r="G1" s="41"/>
      <c r="H1" s="17"/>
      <c r="I1" s="17"/>
      <c r="J1" s="17"/>
      <c r="K1" s="17"/>
    </row>
    <row r="2" spans="1:13" ht="22.5">
      <c r="A2" s="191"/>
      <c r="B2" s="42" t="s">
        <v>37</v>
      </c>
      <c r="C2" s="223" t="s">
        <v>52</v>
      </c>
      <c r="D2" s="222"/>
      <c r="E2" s="222"/>
      <c r="F2" s="43"/>
      <c r="G2" s="43"/>
      <c r="H2" s="43"/>
      <c r="I2" s="43"/>
      <c r="J2" s="43"/>
      <c r="K2" s="43"/>
    </row>
    <row r="3" spans="1:13" ht="17.7">
      <c r="A3" s="190"/>
      <c r="B3" s="39"/>
      <c r="C3" s="1" t="str">
        <f>'[1]MT BV-Khoa'!$C$3</f>
        <v>KHOA/PHÒNG: KHOA KHÁM BỆNH</v>
      </c>
      <c r="D3" s="17"/>
      <c r="E3" s="40"/>
      <c r="F3" s="40"/>
      <c r="G3" s="41"/>
      <c r="H3" s="17"/>
      <c r="I3" s="17"/>
      <c r="J3" s="17"/>
      <c r="K3" s="17"/>
    </row>
    <row r="4" spans="1:13" ht="14.4" customHeight="1">
      <c r="A4" s="192"/>
      <c r="B4" s="2"/>
      <c r="C4" s="44" t="s">
        <v>0</v>
      </c>
      <c r="D4" s="224" t="str">
        <f>VLOOKUP("x",STT,2,)</f>
        <v>Đặng Thị Hồng Thắm</v>
      </c>
      <c r="E4" s="224"/>
      <c r="F4" s="225" t="s">
        <v>1</v>
      </c>
      <c r="G4" s="225"/>
      <c r="H4" s="227" t="str">
        <f>IFERROR(VLOOKUP(D4,MaNV,3,0),"Chưa có tên hoặc nhập tên sai")</f>
        <v>Điều dưỡng trưởng</v>
      </c>
      <c r="I4" s="227"/>
      <c r="J4" s="227"/>
      <c r="K4" s="45"/>
    </row>
    <row r="5" spans="1:13">
      <c r="A5" s="192"/>
      <c r="B5" s="46"/>
      <c r="C5" s="47" t="s">
        <v>2</v>
      </c>
      <c r="D5" s="233" t="str">
        <f>IFERROR(VLOOKUP(D4,MaNV,2,0),"Chưa có tên hoặc nhập tên sai")</f>
        <v>THD11</v>
      </c>
      <c r="E5" s="233"/>
      <c r="F5" s="234" t="s">
        <v>39</v>
      </c>
      <c r="G5" s="234"/>
      <c r="H5" s="235" t="str">
        <f>PROPER('[1]Chuc danh CV'!$C$6)</f>
        <v>Khoa Khám Bệnh</v>
      </c>
      <c r="I5" s="235"/>
      <c r="J5" s="235"/>
      <c r="K5" s="48"/>
    </row>
    <row r="6" spans="1:13">
      <c r="A6" s="192"/>
      <c r="B6" s="49"/>
      <c r="C6" s="50"/>
      <c r="D6" s="51"/>
      <c r="E6" s="14"/>
      <c r="F6" s="52"/>
      <c r="G6" s="52"/>
      <c r="H6" s="53" t="s">
        <v>40</v>
      </c>
      <c r="I6" s="54"/>
      <c r="J6" s="3"/>
      <c r="K6" s="55"/>
    </row>
    <row r="7" spans="1:13" ht="24.6">
      <c r="A7" s="188"/>
      <c r="B7" s="56" t="s">
        <v>41</v>
      </c>
      <c r="C7" s="56" t="s">
        <v>42</v>
      </c>
      <c r="D7" s="56" t="s">
        <v>4</v>
      </c>
      <c r="E7" s="56" t="s">
        <v>5</v>
      </c>
      <c r="F7" s="56" t="s">
        <v>43</v>
      </c>
      <c r="G7" s="56" t="s">
        <v>6</v>
      </c>
      <c r="H7" s="57" t="s">
        <v>7</v>
      </c>
      <c r="I7" s="57" t="s">
        <v>8</v>
      </c>
      <c r="J7" s="56" t="s">
        <v>44</v>
      </c>
      <c r="K7" s="56" t="s">
        <v>16</v>
      </c>
    </row>
    <row r="8" spans="1:13">
      <c r="A8" s="190"/>
      <c r="B8" s="58" t="s">
        <v>14</v>
      </c>
      <c r="C8" s="59" t="s">
        <v>45</v>
      </c>
      <c r="D8" s="60">
        <v>0.1</v>
      </c>
      <c r="E8" s="228"/>
      <c r="F8" s="229"/>
      <c r="G8" s="229"/>
      <c r="H8" s="229"/>
      <c r="I8" s="229"/>
      <c r="J8" s="230"/>
      <c r="K8" s="61">
        <f>IF(K10="",D8,(D8+K10+K9))</f>
        <v>0.1</v>
      </c>
    </row>
    <row r="9" spans="1:13">
      <c r="A9" s="190"/>
      <c r="B9" s="29"/>
      <c r="C9" s="62"/>
      <c r="D9" s="7"/>
      <c r="E9" s="63"/>
      <c r="F9" s="64"/>
      <c r="G9" s="11"/>
      <c r="H9" s="65"/>
      <c r="I9" s="66"/>
      <c r="J9" s="8"/>
      <c r="K9" s="67"/>
    </row>
    <row r="10" spans="1:13">
      <c r="A10" s="190"/>
      <c r="B10" s="29"/>
      <c r="C10" s="62"/>
      <c r="D10" s="7"/>
      <c r="E10" s="63"/>
      <c r="F10" s="64"/>
      <c r="G10" s="11"/>
      <c r="H10" s="65"/>
      <c r="I10" s="66"/>
      <c r="J10" s="183"/>
      <c r="K10" s="67"/>
    </row>
    <row r="11" spans="1:13">
      <c r="A11" s="190"/>
      <c r="B11" s="58" t="s">
        <v>19</v>
      </c>
      <c r="C11" s="68" t="s">
        <v>46</v>
      </c>
      <c r="D11" s="60">
        <v>0.9</v>
      </c>
      <c r="E11" s="228"/>
      <c r="F11" s="229"/>
      <c r="G11" s="229"/>
      <c r="H11" s="229"/>
      <c r="I11" s="229"/>
      <c r="J11" s="230"/>
      <c r="K11" s="61">
        <f>SUM(K13:K46)*D11</f>
        <v>0</v>
      </c>
    </row>
    <row r="12" spans="1:13">
      <c r="A12" s="190"/>
      <c r="B12" s="231" t="s">
        <v>47</v>
      </c>
      <c r="C12" s="232"/>
      <c r="D12" s="69"/>
      <c r="E12" s="69"/>
      <c r="F12" s="69"/>
      <c r="G12" s="69"/>
      <c r="H12" s="69"/>
      <c r="I12" s="184"/>
      <c r="J12" s="69"/>
      <c r="K12" s="70"/>
    </row>
    <row r="13" spans="1:13" ht="38.049999999999997" customHeight="1">
      <c r="A13" s="190">
        <f ca="1">IFERROR(MATCH("x",OFFSET('[1]3.ĐD truong'!$L$6,A12+1,0,30,1),0)+A12,"")</f>
        <v>20</v>
      </c>
      <c r="B13" s="29">
        <f ca="1">IF(LEN(A13)&gt;0,RANK(A13,$A$13:$A$40,1),"")</f>
        <v>1</v>
      </c>
      <c r="C13" s="71" t="str">
        <f ca="1">IFERROR(INDEX('[1]3.ĐD truong'!$C$7:$C$37,A13,0),"")</f>
        <v/>
      </c>
      <c r="D13" s="72" t="str">
        <f ca="1">IFERROR(INDEX('[1]3.ĐD truong'!$M$7:$M$37,A13,0),"")</f>
        <v/>
      </c>
      <c r="E13" s="5" t="str">
        <f ca="1">IFERROR(VLOOKUP(C13,'[1]MT khoa'!$C$7:$R$37,4,0),"")</f>
        <v/>
      </c>
      <c r="F13" s="6" t="str">
        <f ca="1">IFERROR(VLOOKUP(C13,'[1]MT khoa'!$C$7:$R$37,6,0),"")</f>
        <v/>
      </c>
      <c r="G13" s="7" t="str">
        <f ca="1">IFERROR(VLOOKUP(C13,'[1]MT khoa'!$C$7:$R$37,7,0),"")</f>
        <v/>
      </c>
      <c r="H13" s="73" t="str">
        <f ca="1">IFERROR(VLOOKUP(C13,'[1]MT khoa'!$C$7:$R$37,8,0),"")</f>
        <v/>
      </c>
      <c r="I13" s="73" t="str">
        <f ca="1">IFERROR(IF(LEN(VLOOKUP(C13,'[1]MT khoa'!$C$7:$R$37,15,0))=0,"",VLOOKUP(C13,'[1]MT khoa'!$C$7:$R$37,15,0)),"")</f>
        <v/>
      </c>
      <c r="J13" s="74"/>
      <c r="K13" s="9" t="str">
        <f>IF(LEN(J13)=0,"",J13*D13)</f>
        <v/>
      </c>
      <c r="L13" s="189" t="str">
        <f ca="1">IFERROR(MATCH(C13,'[1]MT khoa'!$C$7:$C$37,0),"")</f>
        <v/>
      </c>
      <c r="M13" s="187" t="str">
        <f ca="1">SUBSTITUTE((IFERROR(VLOOKUP(C13,'[1]MT khoa'!$C$7:$U$37,19,0),"")),"@",ROW())</f>
        <v/>
      </c>
    </row>
    <row r="14" spans="1:13" ht="38.049999999999997" customHeight="1">
      <c r="A14" s="190" t="str">
        <f ca="1">IFERROR(MATCH("x",OFFSET('[1]3.ĐD truong'!$L$6,A13+1,0,30,1),0)+A13,"")</f>
        <v/>
      </c>
      <c r="B14" s="29" t="str">
        <f t="shared" ref="B14:B40" ca="1" si="0">IF(LEN(A14)&gt;0,RANK(A14,$A$13:$A$40,1),"")</f>
        <v/>
      </c>
      <c r="C14" s="71" t="str">
        <f ca="1">IFERROR(INDEX('[1]3.ĐD truong'!$C$7:$C$37,A14,0),"")</f>
        <v/>
      </c>
      <c r="D14" s="72" t="str">
        <f ca="1">IFERROR(INDEX('[1]3.ĐD truong'!$M$7:$M$37,A14,0),"")</f>
        <v/>
      </c>
      <c r="E14" s="5" t="str">
        <f ca="1">IFERROR(VLOOKUP(C14,'[1]MT khoa'!$C$7:$R$37,4,0),"")</f>
        <v/>
      </c>
      <c r="F14" s="6" t="str">
        <f ca="1">IFERROR(VLOOKUP(C14,'[1]MT khoa'!$C$7:$R$37,6,0),"")</f>
        <v/>
      </c>
      <c r="G14" s="7" t="str">
        <f ca="1">IFERROR(VLOOKUP(C14,'[1]MT khoa'!$C$7:$R$37,7,0),"")</f>
        <v/>
      </c>
      <c r="H14" s="73" t="str">
        <f ca="1">IFERROR(VLOOKUP(C14,'[1]MT khoa'!$C$7:$R$37,8,0),"")</f>
        <v/>
      </c>
      <c r="I14" s="73" t="str">
        <f ca="1">IFERROR(IF(LEN(VLOOKUP(C14,'[1]MT khoa'!$C$7:$R$37,15,0))=0,"",VLOOKUP(C14,'[1]MT khoa'!$C$7:$R$37,15,0)),"")</f>
        <v/>
      </c>
      <c r="J14" s="74"/>
      <c r="K14" s="9" t="str">
        <f t="shared" ref="K14:K40" si="1">IF(LEN(J14)=0,"",J14*D14)</f>
        <v/>
      </c>
      <c r="L14" s="189" t="str">
        <f ca="1">IFERROR(MATCH(C14,'[1]MT khoa'!$C$7:$C$37,0),"")</f>
        <v/>
      </c>
      <c r="M14" s="187" t="str">
        <f ca="1">SUBSTITUTE((IFERROR(VLOOKUP(C14,'[1]MT khoa'!$C$7:$U$37,19,0),"")),"@",ROW())</f>
        <v/>
      </c>
    </row>
    <row r="15" spans="1:13" ht="38.049999999999997" customHeight="1">
      <c r="A15" s="190" t="str">
        <f ca="1">IFERROR(MATCH("x",OFFSET('[1]3.ĐD truong'!$L$6,A14+1,0,30,1),0)+A14,"")</f>
        <v/>
      </c>
      <c r="B15" s="29" t="str">
        <f t="shared" ca="1" si="0"/>
        <v/>
      </c>
      <c r="C15" s="71" t="str">
        <f ca="1">IFERROR(INDEX('[1]3.ĐD truong'!$C$7:$C$37,A15,0),"")</f>
        <v/>
      </c>
      <c r="D15" s="72" t="str">
        <f ca="1">IFERROR(INDEX('[1]3.ĐD truong'!$M$7:$M$37,A15,0),"")</f>
        <v/>
      </c>
      <c r="E15" s="5" t="str">
        <f ca="1">IFERROR(VLOOKUP(C15,'[1]MT khoa'!$C$7:$R$37,4,0),"")</f>
        <v/>
      </c>
      <c r="F15" s="6" t="str">
        <f ca="1">IFERROR(VLOOKUP(C15,'[1]MT khoa'!$C$7:$R$37,6,0),"")</f>
        <v/>
      </c>
      <c r="G15" s="7" t="str">
        <f ca="1">IFERROR(VLOOKUP(C15,'[1]MT khoa'!$C$7:$R$37,7,0),"")</f>
        <v/>
      </c>
      <c r="H15" s="73" t="str">
        <f ca="1">IFERROR(VLOOKUP(C15,'[1]MT khoa'!$C$7:$R$37,8,0),"")</f>
        <v/>
      </c>
      <c r="I15" s="73" t="str">
        <f ca="1">IFERROR(IF(LEN(VLOOKUP(C15,'[1]MT khoa'!$C$7:$R$37,15,0))=0,"",VLOOKUP(C15,'[1]MT khoa'!$C$7:$R$37,15,0)),"")</f>
        <v/>
      </c>
      <c r="J15" s="74"/>
      <c r="K15" s="9" t="str">
        <f t="shared" si="1"/>
        <v/>
      </c>
      <c r="L15" s="189" t="str">
        <f ca="1">IFERROR(MATCH(C15,'[1]MT khoa'!$C$7:$C$37,0),"")</f>
        <v/>
      </c>
      <c r="M15" s="187" t="str">
        <f ca="1">SUBSTITUTE((IFERROR(VLOOKUP(C15,'[1]MT khoa'!$C$7:$U$37,19,0),"")),"@",ROW())</f>
        <v/>
      </c>
    </row>
    <row r="16" spans="1:13" ht="38.049999999999997" customHeight="1">
      <c r="A16" s="190" t="str">
        <f ca="1">IFERROR(MATCH("x",OFFSET('[1]3.ĐD truong'!$L$6,A15+1,0,30,1),0)+A15,"")</f>
        <v/>
      </c>
      <c r="B16" s="29" t="str">
        <f t="shared" ca="1" si="0"/>
        <v/>
      </c>
      <c r="C16" s="71" t="str">
        <f ca="1">IFERROR(INDEX('[1]3.ĐD truong'!$C$7:$C$37,A16,0),"")</f>
        <v/>
      </c>
      <c r="D16" s="72" t="str">
        <f ca="1">IFERROR(INDEX('[1]3.ĐD truong'!$M$7:$M$37,A16,0),"")</f>
        <v/>
      </c>
      <c r="E16" s="5" t="str">
        <f ca="1">IFERROR(VLOOKUP(C16,'[1]MT khoa'!$C$7:$R$37,4,0),"")</f>
        <v/>
      </c>
      <c r="F16" s="6" t="str">
        <f ca="1">IFERROR(VLOOKUP(C16,'[1]MT khoa'!$C$7:$R$37,6,0),"")</f>
        <v/>
      </c>
      <c r="G16" s="7" t="str">
        <f ca="1">IFERROR(VLOOKUP(C16,'[1]MT khoa'!$C$7:$R$37,7,0),"")</f>
        <v/>
      </c>
      <c r="H16" s="182" t="str">
        <f ca="1">IFERROR(VLOOKUP(C16,'[1]MT khoa'!$C$7:$R$37,8,0),"")</f>
        <v/>
      </c>
      <c r="I16" s="182" t="str">
        <f ca="1">IFERROR(IF(LEN(VLOOKUP(C16,'[1]MT khoa'!$C$7:$R$37,15,0))=0,"",VLOOKUP(C16,'[1]MT khoa'!$C$7:$R$37,15,0)),"")</f>
        <v/>
      </c>
      <c r="J16" s="74"/>
      <c r="K16" s="9" t="str">
        <f t="shared" si="1"/>
        <v/>
      </c>
      <c r="L16" s="189" t="str">
        <f ca="1">IFERROR(MATCH(C16,'[1]MT khoa'!$C$7:$C$37,0),"")</f>
        <v/>
      </c>
      <c r="M16" s="187" t="str">
        <f ca="1">SUBSTITUTE((IFERROR(VLOOKUP(C16,'[1]MT khoa'!$C$7:$U$37,19,0),"")),"@",ROW())</f>
        <v/>
      </c>
    </row>
    <row r="17" spans="1:13" ht="38.049999999999997" customHeight="1">
      <c r="A17" s="190" t="str">
        <f ca="1">IFERROR(MATCH("x",OFFSET('[1]3.ĐD truong'!$L$6,A16+1,0,30,1),0)+A16,"")</f>
        <v/>
      </c>
      <c r="B17" s="29" t="str">
        <f t="shared" ca="1" si="0"/>
        <v/>
      </c>
      <c r="C17" s="71" t="str">
        <f ca="1">IFERROR(INDEX('[1]3.ĐD truong'!$C$7:$C$37,A17,0),"")</f>
        <v/>
      </c>
      <c r="D17" s="72" t="str">
        <f ca="1">IFERROR(INDEX('[1]3.ĐD truong'!$M$7:$M$37,A17,0),"")</f>
        <v/>
      </c>
      <c r="E17" s="5" t="str">
        <f ca="1">IFERROR(VLOOKUP(C17,'[1]MT khoa'!$C$7:$R$37,4,0),"")</f>
        <v/>
      </c>
      <c r="F17" s="6" t="str">
        <f ca="1">IFERROR(VLOOKUP(C17,'[1]MT khoa'!$C$7:$R$37,6,0),"")</f>
        <v/>
      </c>
      <c r="G17" s="7" t="str">
        <f ca="1">IFERROR(VLOOKUP(C17,'[1]MT khoa'!$C$7:$R$37,7,0),"")</f>
        <v/>
      </c>
      <c r="H17" s="182" t="str">
        <f ca="1">IFERROR(VLOOKUP(C17,'[1]MT khoa'!$C$7:$R$37,8,0),"")</f>
        <v/>
      </c>
      <c r="I17" s="182" t="str">
        <f ca="1">IFERROR(IF(LEN(VLOOKUP(C17,'[1]MT khoa'!$C$7:$R$37,15,0))=0,"",VLOOKUP(C17,'[1]MT khoa'!$C$7:$R$37,15,0)),"")</f>
        <v/>
      </c>
      <c r="J17" s="74"/>
      <c r="K17" s="9" t="str">
        <f t="shared" si="1"/>
        <v/>
      </c>
      <c r="L17" s="189" t="str">
        <f ca="1">IFERROR(MATCH(C17,'[1]MT khoa'!$C$7:$C$37,0),"")</f>
        <v/>
      </c>
      <c r="M17" s="187" t="str">
        <f ca="1">SUBSTITUTE((IFERROR(VLOOKUP(C17,'[1]MT khoa'!$C$7:$U$37,19,0),"")),"@",ROW())</f>
        <v/>
      </c>
    </row>
    <row r="18" spans="1:13" ht="38.049999999999997" customHeight="1">
      <c r="A18" s="190" t="str">
        <f ca="1">IFERROR(MATCH("x",OFFSET('[1]3.ĐD truong'!$L$6,A17+1,0,30,1),0)+A17,"")</f>
        <v/>
      </c>
      <c r="B18" s="29" t="str">
        <f t="shared" ca="1" si="0"/>
        <v/>
      </c>
      <c r="C18" s="71" t="str">
        <f ca="1">IFERROR(INDEX('[1]3.ĐD truong'!$C$7:$C$37,A18,0),"")</f>
        <v/>
      </c>
      <c r="D18" s="72" t="str">
        <f ca="1">IFERROR(INDEX('[1]3.ĐD truong'!$M$7:$M$37,A18,0),"")</f>
        <v/>
      </c>
      <c r="E18" s="5" t="str">
        <f ca="1">IFERROR(VLOOKUP(C18,'[1]MT khoa'!$C$7:$R$37,4,0),"")</f>
        <v/>
      </c>
      <c r="F18" s="6" t="str">
        <f ca="1">IFERROR(VLOOKUP(C18,'[1]MT khoa'!$C$7:$R$37,6,0),"")</f>
        <v/>
      </c>
      <c r="G18" s="7" t="str">
        <f ca="1">IFERROR(VLOOKUP(C18,'[1]MT khoa'!$C$7:$R$37,7,0),"")</f>
        <v/>
      </c>
      <c r="H18" s="73" t="str">
        <f ca="1">IFERROR(VLOOKUP(C18,'[1]MT khoa'!$C$7:$R$37,8,0),"")</f>
        <v/>
      </c>
      <c r="I18" s="73" t="str">
        <f ca="1">IFERROR(IF(LEN(VLOOKUP(C18,'[1]MT khoa'!$C$7:$R$37,15,0))=0,"",VLOOKUP(C18,'[1]MT khoa'!$C$7:$R$37,15,0)),"")</f>
        <v/>
      </c>
      <c r="J18" s="74"/>
      <c r="K18" s="9" t="str">
        <f t="shared" si="1"/>
        <v/>
      </c>
      <c r="L18" s="189" t="str">
        <f ca="1">IFERROR(MATCH(C18,'[1]MT khoa'!$C$7:$C$37,0),"")</f>
        <v/>
      </c>
      <c r="M18" s="187" t="str">
        <f ca="1">SUBSTITUTE((IFERROR(VLOOKUP(C18,'[1]MT khoa'!$C$7:$U$37,19,0),"")),"@",ROW())</f>
        <v/>
      </c>
    </row>
    <row r="19" spans="1:13" ht="38.049999999999997" customHeight="1">
      <c r="A19" s="190" t="str">
        <f ca="1">IFERROR(MATCH("x",OFFSET('[1]3.ĐD truong'!$L$6,A18+1,0,30,1),0)+A18,"")</f>
        <v/>
      </c>
      <c r="B19" s="29" t="str">
        <f t="shared" ca="1" si="0"/>
        <v/>
      </c>
      <c r="C19" s="71" t="str">
        <f ca="1">IFERROR(INDEX('[1]3.ĐD truong'!$C$7:$C$37,A19,0),"")</f>
        <v/>
      </c>
      <c r="D19" s="72" t="str">
        <f ca="1">IFERROR(INDEX('[1]3.ĐD truong'!$M$7:$M$37,A19,0),"")</f>
        <v/>
      </c>
      <c r="E19" s="5" t="str">
        <f ca="1">IFERROR(VLOOKUP(C19,'[1]MT khoa'!$C$7:$R$37,4,0),"")</f>
        <v/>
      </c>
      <c r="F19" s="6" t="str">
        <f ca="1">IFERROR(VLOOKUP(C19,'[1]MT khoa'!$C$7:$R$37,6,0),"")</f>
        <v/>
      </c>
      <c r="G19" s="7" t="str">
        <f ca="1">IFERROR(VLOOKUP(C19,'[1]MT khoa'!$C$7:$R$37,7,0),"")</f>
        <v/>
      </c>
      <c r="H19" s="73" t="str">
        <f ca="1">IFERROR(VLOOKUP(C19,'[1]MT khoa'!$C$7:$R$37,8,0),"")</f>
        <v/>
      </c>
      <c r="I19" s="73" t="str">
        <f ca="1">IFERROR(IF(LEN(VLOOKUP(C19,'[1]MT khoa'!$C$7:$R$37,15,0))=0,"",VLOOKUP(C19,'[1]MT khoa'!$C$7:$R$37,15,0)),"")</f>
        <v/>
      </c>
      <c r="J19" s="74"/>
      <c r="K19" s="9" t="str">
        <f t="shared" si="1"/>
        <v/>
      </c>
      <c r="L19" s="189" t="str">
        <f ca="1">IFERROR(MATCH(C19,'[1]MT khoa'!$C$7:$C$37,0),"")</f>
        <v/>
      </c>
      <c r="M19" s="187" t="str">
        <f ca="1">SUBSTITUTE((IFERROR(VLOOKUP(C19,'[1]MT khoa'!$C$7:$U$37,19,0),"")),"@",ROW())</f>
        <v/>
      </c>
    </row>
    <row r="20" spans="1:13" ht="38.049999999999997" customHeight="1">
      <c r="A20" s="190" t="str">
        <f ca="1">IFERROR(MATCH("x",OFFSET('[1]3.ĐD truong'!$L$6,A19+1,0,30,1),0)+A19,"")</f>
        <v/>
      </c>
      <c r="B20" s="29" t="str">
        <f t="shared" ca="1" si="0"/>
        <v/>
      </c>
      <c r="C20" s="71" t="str">
        <f ca="1">IFERROR(INDEX('[1]3.ĐD truong'!$C$7:$C$37,A20,0),"")</f>
        <v/>
      </c>
      <c r="D20" s="72" t="str">
        <f ca="1">IFERROR(INDEX('[1]3.ĐD truong'!$M$7:$M$37,A20,0),"")</f>
        <v/>
      </c>
      <c r="E20" s="5" t="str">
        <f ca="1">IFERROR(VLOOKUP(C20,'[1]MT khoa'!$C$7:$R$37,4,0),"")</f>
        <v/>
      </c>
      <c r="F20" s="6" t="str">
        <f ca="1">IFERROR(VLOOKUP(C20,'[1]MT khoa'!$C$7:$R$37,6,0),"")</f>
        <v/>
      </c>
      <c r="G20" s="7" t="str">
        <f ca="1">IFERROR(VLOOKUP(C20,'[1]MT khoa'!$C$7:$R$37,7,0),"")</f>
        <v/>
      </c>
      <c r="H20" s="182" t="str">
        <f ca="1">IFERROR(VLOOKUP(C20,'[1]MT khoa'!$C$7:$R$37,8,0),"")</f>
        <v/>
      </c>
      <c r="I20" s="182" t="str">
        <f ca="1">IFERROR(IF(LEN(VLOOKUP(C20,'[1]MT khoa'!$C$7:$R$37,15,0))=0,"",VLOOKUP(C20,'[1]MT khoa'!$C$7:$R$37,15,0)),"")</f>
        <v/>
      </c>
      <c r="J20" s="74"/>
      <c r="K20" s="9" t="str">
        <f t="shared" si="1"/>
        <v/>
      </c>
      <c r="L20" s="189" t="str">
        <f ca="1">IFERROR(MATCH(C20,'[1]MT khoa'!$C$7:$C$37,0),"")</f>
        <v/>
      </c>
      <c r="M20" s="187" t="str">
        <f ca="1">SUBSTITUTE((IFERROR(VLOOKUP(C20,'[1]MT khoa'!$C$7:$U$37,19,0),"")),"@",ROW())</f>
        <v/>
      </c>
    </row>
    <row r="21" spans="1:13" ht="38.049999999999997" customHeight="1">
      <c r="A21" s="190" t="str">
        <f ca="1">IFERROR(MATCH("x",OFFSET('[1]3.ĐD truong'!$L$6,A20+1,0,30,1),0)+A20,"")</f>
        <v/>
      </c>
      <c r="B21" s="29" t="str">
        <f t="shared" ca="1" si="0"/>
        <v/>
      </c>
      <c r="C21" s="71" t="str">
        <f ca="1">IFERROR(INDEX('[1]3.ĐD truong'!$C$7:$C$37,A21,0),"")</f>
        <v/>
      </c>
      <c r="D21" s="72" t="str">
        <f ca="1">IFERROR(INDEX('[1]3.ĐD truong'!$M$7:$M$37,A21,0),"")</f>
        <v/>
      </c>
      <c r="E21" s="5" t="str">
        <f ca="1">IFERROR(VLOOKUP(C21,'[1]MT khoa'!$C$7:$R$37,4,0),"")</f>
        <v/>
      </c>
      <c r="F21" s="6" t="str">
        <f ca="1">IFERROR(VLOOKUP(C21,'[1]MT khoa'!$C$7:$R$37,6,0),"")</f>
        <v/>
      </c>
      <c r="G21" s="7" t="str">
        <f ca="1">IFERROR(VLOOKUP(C21,'[1]MT khoa'!$C$7:$R$37,7,0),"")</f>
        <v/>
      </c>
      <c r="H21" s="88" t="str">
        <f ca="1">IFERROR(VLOOKUP(C21,'[1]MT khoa'!$C$7:$R$37,8,0),"")</f>
        <v/>
      </c>
      <c r="I21" s="88" t="str">
        <f ca="1">IFERROR(IF(LEN(VLOOKUP(C21,'[1]MT khoa'!$C$7:$R$37,15,0))=0,"",VLOOKUP(C21,'[1]MT khoa'!$C$7:$R$37,15,0)),"")</f>
        <v/>
      </c>
      <c r="J21" s="74"/>
      <c r="K21" s="9" t="str">
        <f t="shared" si="1"/>
        <v/>
      </c>
      <c r="L21" s="189" t="str">
        <f ca="1">IFERROR(MATCH(C21,'[1]MT khoa'!$C$7:$C$37,0),"")</f>
        <v/>
      </c>
      <c r="M21" s="187" t="str">
        <f ca="1">SUBSTITUTE((IFERROR(VLOOKUP(C21,'[1]MT khoa'!$C$7:$U$37,19,0),"")),"@",ROW())</f>
        <v/>
      </c>
    </row>
    <row r="22" spans="1:13" ht="38.049999999999997" customHeight="1">
      <c r="A22" s="190" t="str">
        <f ca="1">IFERROR(MATCH("x",OFFSET('[1]3.ĐD truong'!$L$6,A21+1,0,30,1),0)+A21,"")</f>
        <v/>
      </c>
      <c r="B22" s="29" t="str">
        <f t="shared" ca="1" si="0"/>
        <v/>
      </c>
      <c r="C22" s="71" t="str">
        <f ca="1">IFERROR(INDEX('[1]3.ĐD truong'!$C$7:$C$37,A22,0),"")</f>
        <v/>
      </c>
      <c r="D22" s="72" t="str">
        <f ca="1">IFERROR(INDEX('[1]3.ĐD truong'!$M$7:$M$37,A22,0),"")</f>
        <v/>
      </c>
      <c r="E22" s="5" t="str">
        <f ca="1">IFERROR(VLOOKUP(C22,'[1]MT khoa'!$C$7:$R$37,4,0),"")</f>
        <v/>
      </c>
      <c r="F22" s="6" t="str">
        <f ca="1">IFERROR(VLOOKUP(C22,'[1]MT khoa'!$C$7:$R$37,6,0),"")</f>
        <v/>
      </c>
      <c r="G22" s="7" t="str">
        <f ca="1">IFERROR(VLOOKUP(C22,'[1]MT khoa'!$C$7:$R$37,7,0),"")</f>
        <v/>
      </c>
      <c r="H22" s="73" t="str">
        <f ca="1">IFERROR(VLOOKUP(C22,'[1]MT khoa'!$C$7:$R$37,8,0),"")</f>
        <v/>
      </c>
      <c r="I22" s="73" t="str">
        <f ca="1">IFERROR(IF(LEN(VLOOKUP(C22,'[1]MT khoa'!$C$7:$R$37,15,0))=0,"",VLOOKUP(C22,'[1]MT khoa'!$C$7:$R$37,15,0)),"")</f>
        <v/>
      </c>
      <c r="J22" s="74"/>
      <c r="K22" s="9" t="str">
        <f t="shared" si="1"/>
        <v/>
      </c>
      <c r="L22" s="189" t="str">
        <f ca="1">IFERROR(MATCH(C22,'[1]MT khoa'!$C$7:$C$37,0),"")</f>
        <v/>
      </c>
      <c r="M22" s="187" t="str">
        <f ca="1">SUBSTITUTE((IFERROR(VLOOKUP(C22,'[1]MT khoa'!$C$7:$U$37,19,0),"")),"@",ROW())</f>
        <v/>
      </c>
    </row>
    <row r="23" spans="1:13" ht="38.049999999999997" customHeight="1">
      <c r="A23" s="190" t="str">
        <f ca="1">IFERROR(MATCH("x",OFFSET('[1]3.ĐD truong'!$L$6,A22+1,0,30,1),0)+A22,"")</f>
        <v/>
      </c>
      <c r="B23" s="29" t="str">
        <f t="shared" ca="1" si="0"/>
        <v/>
      </c>
      <c r="C23" s="71" t="str">
        <f ca="1">IFERROR(INDEX('[1]3.ĐD truong'!$C$7:$C$37,A23,0),"")</f>
        <v/>
      </c>
      <c r="D23" s="72" t="str">
        <f ca="1">IFERROR(INDEX('[1]3.ĐD truong'!$M$7:$M$37,A23,0),"")</f>
        <v/>
      </c>
      <c r="E23" s="5" t="str">
        <f ca="1">IFERROR(VLOOKUP(C23,'[1]MT khoa'!$C$7:$R$37,4,0),"")</f>
        <v/>
      </c>
      <c r="F23" s="6" t="str">
        <f ca="1">IFERROR(VLOOKUP(C23,'[1]MT khoa'!$C$7:$R$37,6,0),"")</f>
        <v/>
      </c>
      <c r="G23" s="7" t="str">
        <f ca="1">IFERROR(VLOOKUP(C23,'[1]MT khoa'!$C$7:$R$37,7,0),"")</f>
        <v/>
      </c>
      <c r="H23" s="87" t="str">
        <f ca="1">IFERROR(VLOOKUP(C23,'[1]MT khoa'!$C$7:$R$37,8,0),"")</f>
        <v/>
      </c>
      <c r="I23" s="87" t="str">
        <f ca="1">IFERROR(IF(LEN(VLOOKUP(C23,'[1]MT khoa'!$C$7:$R$37,15,0))=0,"",VLOOKUP(C23,'[1]MT khoa'!$C$7:$R$37,15,0)),"")</f>
        <v/>
      </c>
      <c r="J23" s="4"/>
      <c r="K23" s="9" t="str">
        <f t="shared" si="1"/>
        <v/>
      </c>
      <c r="L23" s="189" t="str">
        <f ca="1">IFERROR(MATCH(C23,'[1]MT khoa'!$C$7:$C$37,0),"")</f>
        <v/>
      </c>
      <c r="M23" s="187" t="str">
        <f ca="1">SUBSTITUTE((IFERROR(VLOOKUP(C23,'[1]MT khoa'!$C$7:$U$37,19,0),"")),"@",ROW())</f>
        <v/>
      </c>
    </row>
    <row r="24" spans="1:13" ht="38.049999999999997" customHeight="1">
      <c r="A24" s="190" t="str">
        <f ca="1">IFERROR(MATCH("x",OFFSET('[1]3.ĐD truong'!$L$6,A23+1,0,30,1),0)+A23,"")</f>
        <v/>
      </c>
      <c r="B24" s="29" t="str">
        <f t="shared" ca="1" si="0"/>
        <v/>
      </c>
      <c r="C24" s="71" t="str">
        <f ca="1">IFERROR(INDEX('[1]3.ĐD truong'!$C$7:$C$37,A24,0),"")</f>
        <v/>
      </c>
      <c r="D24" s="72" t="str">
        <f ca="1">IFERROR(INDEX('[1]3.ĐD truong'!$M$7:$M$37,A24,0),"")</f>
        <v/>
      </c>
      <c r="E24" s="5" t="str">
        <f ca="1">IFERROR(VLOOKUP(C24,'[1]MT khoa'!$C$7:$R$37,4,0),"")</f>
        <v/>
      </c>
      <c r="F24" s="6" t="str">
        <f ca="1">IFERROR(VLOOKUP(C24,'[1]MT khoa'!$C$7:$R$37,6,0),"")</f>
        <v/>
      </c>
      <c r="G24" s="7" t="str">
        <f ca="1">IFERROR(VLOOKUP(C24,'[1]MT khoa'!$C$7:$R$37,7,0),"")</f>
        <v/>
      </c>
      <c r="H24" s="182" t="str">
        <f ca="1">IFERROR(VLOOKUP(C24,'[1]MT khoa'!$C$7:$R$37,8,0),"")</f>
        <v/>
      </c>
      <c r="I24" s="182" t="str">
        <f ca="1">IFERROR(IF(LEN(VLOOKUP(C24,'[1]MT khoa'!$C$7:$R$37,15,0))=0,"",VLOOKUP(C24,'[1]MT khoa'!$C$7:$R$37,15,0)),"")</f>
        <v/>
      </c>
      <c r="J24" s="4"/>
      <c r="K24" s="9" t="str">
        <f t="shared" si="1"/>
        <v/>
      </c>
      <c r="L24" s="189" t="str">
        <f ca="1">IFERROR(MATCH(C24,'[1]MT khoa'!$C$7:$C$37,0),"")</f>
        <v/>
      </c>
      <c r="M24" s="187" t="str">
        <f ca="1">SUBSTITUTE((IFERROR(VLOOKUP(C24,'[1]MT khoa'!$C$7:$U$37,19,0),"")),"@",ROW())</f>
        <v/>
      </c>
    </row>
    <row r="25" spans="1:13" ht="38.049999999999997" customHeight="1">
      <c r="A25" s="190" t="str">
        <f ca="1">IFERROR(MATCH("x",OFFSET('[1]3.ĐD truong'!$L$6,A24+1,0,30,1),0)+A24,"")</f>
        <v/>
      </c>
      <c r="B25" s="29" t="str">
        <f t="shared" ca="1" si="0"/>
        <v/>
      </c>
      <c r="C25" s="71" t="str">
        <f ca="1">IFERROR(INDEX('[1]3.ĐD truong'!$C$7:$C$37,A25,0),"")</f>
        <v/>
      </c>
      <c r="D25" s="72" t="str">
        <f ca="1">IFERROR(INDEX('[1]3.ĐD truong'!$M$7:$M$37,A25,0),"")</f>
        <v/>
      </c>
      <c r="E25" s="5" t="str">
        <f ca="1">IFERROR(VLOOKUP(C25,'[1]MT khoa'!$C$7:$R$37,4,0),"")</f>
        <v/>
      </c>
      <c r="F25" s="6" t="str">
        <f ca="1">IFERROR(VLOOKUP(C25,'[1]MT khoa'!$C$7:$R$37,6,0),"")</f>
        <v/>
      </c>
      <c r="G25" s="7" t="str">
        <f ca="1">IFERROR(VLOOKUP(C25,'[1]MT khoa'!$C$7:$R$37,7,0),"")</f>
        <v/>
      </c>
      <c r="H25" s="182" t="str">
        <f ca="1">IFERROR(VLOOKUP(C25,'[1]MT khoa'!$C$7:$R$37,8,0),"")</f>
        <v/>
      </c>
      <c r="I25" s="182" t="str">
        <f ca="1">IFERROR(IF(LEN(VLOOKUP(C25,'[1]MT khoa'!$C$7:$R$37,15,0))=0,"",VLOOKUP(C25,'[1]MT khoa'!$C$7:$R$37,15,0)),"")</f>
        <v/>
      </c>
      <c r="J25" s="4"/>
      <c r="K25" s="9" t="str">
        <f t="shared" si="1"/>
        <v/>
      </c>
      <c r="L25" s="189" t="str">
        <f ca="1">IFERROR(MATCH(C25,'[1]MT khoa'!$C$7:$C$37,0),"")</f>
        <v/>
      </c>
      <c r="M25" s="187" t="str">
        <f ca="1">SUBSTITUTE((IFERROR(VLOOKUP(C25,'[1]MT khoa'!$C$7:$U$37,19,0),"")),"@",ROW())</f>
        <v/>
      </c>
    </row>
    <row r="26" spans="1:13" ht="38.049999999999997" customHeight="1">
      <c r="A26" s="190" t="str">
        <f ca="1">IFERROR(MATCH("x",OFFSET('[1]3.ĐD truong'!$L$6,A25+1,0,30,1),0)+A25,"")</f>
        <v/>
      </c>
      <c r="B26" s="29" t="str">
        <f t="shared" ca="1" si="0"/>
        <v/>
      </c>
      <c r="C26" s="71" t="str">
        <f ca="1">IFERROR(INDEX('[1]3.ĐD truong'!$C$7:$C$37,A26,0),"")</f>
        <v/>
      </c>
      <c r="D26" s="72" t="str">
        <f ca="1">IFERROR(INDEX('[1]3.ĐD truong'!$M$7:$M$37,A26,0),"")</f>
        <v/>
      </c>
      <c r="E26" s="5" t="str">
        <f ca="1">IFERROR(VLOOKUP(C26,'[1]MT khoa'!$C$7:$R$37,4,0),"")</f>
        <v/>
      </c>
      <c r="F26" s="6" t="str">
        <f ca="1">IFERROR(VLOOKUP(C26,'[1]MT khoa'!$C$7:$R$37,6,0),"")</f>
        <v/>
      </c>
      <c r="G26" s="7" t="str">
        <f ca="1">IFERROR(VLOOKUP(C26,'[1]MT khoa'!$C$7:$R$37,7,0),"")</f>
        <v/>
      </c>
      <c r="H26" s="73" t="str">
        <f ca="1">IFERROR(VLOOKUP(C26,'[1]MT khoa'!$C$7:$R$37,8,0),"")</f>
        <v/>
      </c>
      <c r="I26" s="73" t="str">
        <f ca="1">IFERROR(IF(LEN(VLOOKUP(C26,'[1]MT khoa'!$C$7:$R$37,15,0))=0,"",VLOOKUP(C26,'[1]MT khoa'!$C$7:$R$37,15,0)),"")</f>
        <v/>
      </c>
      <c r="J26" s="4"/>
      <c r="K26" s="9" t="str">
        <f t="shared" si="1"/>
        <v/>
      </c>
      <c r="L26" s="189" t="str">
        <f ca="1">IFERROR(MATCH(C26,'[1]MT khoa'!$C$7:$C$37,0),"")</f>
        <v/>
      </c>
      <c r="M26" s="187" t="str">
        <f ca="1">SUBSTITUTE((IFERROR(VLOOKUP(C26,'[1]MT khoa'!$C$7:$U$37,19,0),"")),"@",ROW())</f>
        <v/>
      </c>
    </row>
    <row r="27" spans="1:13">
      <c r="A27" s="190" t="str">
        <f ca="1">IFERROR(MATCH("x",OFFSET('[1]3.ĐD truong'!$L$6,A26+1,0,30,1),0)+A26,"")</f>
        <v/>
      </c>
      <c r="B27" s="29" t="str">
        <f t="shared" ca="1" si="0"/>
        <v/>
      </c>
      <c r="C27" s="71" t="str">
        <f ca="1">IFERROR(INDEX('[1]3.ĐD truong'!$C$7:$C$37,A27,0),"")</f>
        <v/>
      </c>
      <c r="D27" s="72" t="str">
        <f ca="1">IFERROR(INDEX('[1]3.ĐD truong'!$M$7:$M$37,A27,0),"")</f>
        <v/>
      </c>
      <c r="E27" s="5" t="str">
        <f ca="1">IFERROR(VLOOKUP(C27,'[1]MT khoa'!$C$7:$R$37,4,0),"")</f>
        <v/>
      </c>
      <c r="F27" s="6" t="str">
        <f ca="1">IFERROR(VLOOKUP(C27,'[1]MT khoa'!$C$7:$R$37,6,0),"")</f>
        <v/>
      </c>
      <c r="G27" s="7" t="str">
        <f ca="1">IFERROR(VLOOKUP(C27,'[1]MT khoa'!$C$7:$R$37,7,0),"")</f>
        <v/>
      </c>
      <c r="H27" s="182" t="str">
        <f ca="1">IFERROR(VLOOKUP(C27,'[1]MT khoa'!$C$7:$R$37,8,0),"")</f>
        <v/>
      </c>
      <c r="I27" s="185" t="str">
        <f ca="1">IFERROR(IF(LEN(VLOOKUP(C27,'[1]MT khoa'!$C$7:$R$37,15,0))=0,"",VLOOKUP(C27,'[1]MT khoa'!$C$7:$R$37,15,0)),"")</f>
        <v/>
      </c>
      <c r="J27" s="4"/>
      <c r="K27" s="9" t="str">
        <f t="shared" si="1"/>
        <v/>
      </c>
      <c r="L27" s="189" t="str">
        <f ca="1">IFERROR(MATCH(C27,'[1]MT khoa'!$C$7:$C$37,0),"")</f>
        <v/>
      </c>
      <c r="M27" s="187" t="str">
        <f ca="1">SUBSTITUTE((IFERROR(VLOOKUP(C27,'[1]MT khoa'!$C$7:$U$37,19,0),"")),"@",ROW())</f>
        <v/>
      </c>
    </row>
    <row r="28" spans="1:13">
      <c r="A28" s="190" t="str">
        <f ca="1">IFERROR(MATCH("x",OFFSET('[1]3.ĐD truong'!$L$6,A27+1,0,30,1),0)+A27,"")</f>
        <v/>
      </c>
      <c r="B28" s="29" t="str">
        <f t="shared" ca="1" si="0"/>
        <v/>
      </c>
      <c r="C28" s="71" t="str">
        <f ca="1">IFERROR(INDEX('[1]3.ĐD truong'!$C$7:$C$37,A28,0),"")</f>
        <v/>
      </c>
      <c r="D28" s="72" t="str">
        <f ca="1">IFERROR(INDEX('[1]3.ĐD truong'!$M$7:$M$37,A28,0),"")</f>
        <v/>
      </c>
      <c r="E28" s="5" t="str">
        <f ca="1">IFERROR(VLOOKUP(C28,'[1]MT khoa'!$C$7:$R$37,4,0),"")</f>
        <v/>
      </c>
      <c r="F28" s="6" t="str">
        <f ca="1">IFERROR(VLOOKUP(C28,'[1]MT khoa'!$C$7:$R$37,6,0),"")</f>
        <v/>
      </c>
      <c r="G28" s="7" t="str">
        <f ca="1">IFERROR(VLOOKUP(C28,'[1]MT khoa'!$C$7:$R$37,7,0),"")</f>
        <v/>
      </c>
      <c r="H28" s="182" t="str">
        <f ca="1">IFERROR(VLOOKUP(C28,'[1]MT khoa'!$C$7:$R$37,8,0),"")</f>
        <v/>
      </c>
      <c r="I28" s="185" t="str">
        <f ca="1">IFERROR(IF(LEN(VLOOKUP(C28,'[1]MT khoa'!$C$7:$R$37,15,0))=0,"",VLOOKUP(C28,'[1]MT khoa'!$C$7:$R$37,15,0)),"")</f>
        <v/>
      </c>
      <c r="J28" s="4"/>
      <c r="K28" s="9" t="str">
        <f t="shared" si="1"/>
        <v/>
      </c>
      <c r="L28" s="189" t="str">
        <f ca="1">IFERROR(MATCH(C28,'[1]MT khoa'!$C$7:$C$37,0),"")</f>
        <v/>
      </c>
      <c r="M28" s="187" t="str">
        <f ca="1">SUBSTITUTE((IFERROR(VLOOKUP(C28,'[1]MT khoa'!$C$7:$U$37,19,0),"")),"@",ROW())</f>
        <v/>
      </c>
    </row>
    <row r="29" spans="1:13">
      <c r="A29" s="190" t="str">
        <f ca="1">IFERROR(MATCH("x",OFFSET('[1]3.ĐD truong'!$L$6,A28+1,0,30,1),0)+A28,"")</f>
        <v/>
      </c>
      <c r="B29" s="29" t="str">
        <f t="shared" ca="1" si="0"/>
        <v/>
      </c>
      <c r="C29" s="71" t="str">
        <f ca="1">IFERROR(INDEX('[1]3.ĐD truong'!$C$7:$C$37,A29,0),"")</f>
        <v/>
      </c>
      <c r="D29" s="72" t="str">
        <f ca="1">IFERROR(INDEX('[1]3.ĐD truong'!$M$7:$M$37,A29,0),"")</f>
        <v/>
      </c>
      <c r="E29" s="5" t="str">
        <f ca="1">IFERROR(VLOOKUP(C29,'[1]MT khoa'!$C$7:$R$37,4,0),"")</f>
        <v/>
      </c>
      <c r="F29" s="6" t="str">
        <f ca="1">IFERROR(VLOOKUP(C29,'[1]MT khoa'!$C$7:$R$37,6,0),"")</f>
        <v/>
      </c>
      <c r="G29" s="7" t="str">
        <f ca="1">IFERROR(VLOOKUP(C29,'[1]MT khoa'!$C$7:$R$37,7,0),"")</f>
        <v/>
      </c>
      <c r="H29" s="182" t="str">
        <f ca="1">IFERROR(VLOOKUP(C29,'[1]MT khoa'!$C$7:$R$37,8,0),"")</f>
        <v/>
      </c>
      <c r="I29" s="185" t="str">
        <f ca="1">IFERROR(IF(LEN(VLOOKUP(C29,'[1]MT khoa'!$C$7:$R$37,15,0))=0,"",VLOOKUP(C29,'[1]MT khoa'!$C$7:$R$37,15,0)),"")</f>
        <v/>
      </c>
      <c r="J29" s="4"/>
      <c r="K29" s="9" t="str">
        <f t="shared" si="1"/>
        <v/>
      </c>
      <c r="L29" s="189" t="str">
        <f ca="1">IFERROR(MATCH(C29,'[1]MT khoa'!$C$7:$C$37,0),"")</f>
        <v/>
      </c>
      <c r="M29" s="187" t="str">
        <f ca="1">SUBSTITUTE((IFERROR(VLOOKUP(C29,'[1]MT khoa'!$C$7:$U$37,19,0),"")),"@",ROW())</f>
        <v/>
      </c>
    </row>
    <row r="30" spans="1:13">
      <c r="A30" s="190" t="str">
        <f ca="1">IFERROR(MATCH("x",OFFSET('[1]3.ĐD truong'!$L$6,A29+1,0,30,1),0)+A29,"")</f>
        <v/>
      </c>
      <c r="B30" s="29" t="str">
        <f t="shared" ca="1" si="0"/>
        <v/>
      </c>
      <c r="C30" s="71" t="str">
        <f ca="1">IFERROR(INDEX('[1]3.ĐD truong'!$C$7:$C$37,A30,0),"")</f>
        <v/>
      </c>
      <c r="D30" s="72" t="str">
        <f ca="1">IFERROR(INDEX('[1]3.ĐD truong'!$M$7:$M$37,A30,0),"")</f>
        <v/>
      </c>
      <c r="E30" s="5" t="str">
        <f ca="1">IFERROR(VLOOKUP(C30,'[1]MT khoa'!$C$7:$R$37,4,0),"")</f>
        <v/>
      </c>
      <c r="F30" s="6" t="str">
        <f ca="1">IFERROR(VLOOKUP(C30,'[1]MT khoa'!$C$7:$R$37,6,0),"")</f>
        <v/>
      </c>
      <c r="G30" s="7" t="str">
        <f ca="1">IFERROR(VLOOKUP(C30,'[1]MT khoa'!$C$7:$R$37,7,0),"")</f>
        <v/>
      </c>
      <c r="H30" s="182" t="str">
        <f ca="1">IFERROR(VLOOKUP(C30,'[1]MT khoa'!$C$7:$R$37,8,0),"")</f>
        <v/>
      </c>
      <c r="I30" s="185" t="str">
        <f ca="1">IFERROR(IF(LEN(VLOOKUP(C30,'[1]MT khoa'!$C$7:$R$37,15,0))=0,"",VLOOKUP(C30,'[1]MT khoa'!$C$7:$R$37,15,0)),"")</f>
        <v/>
      </c>
      <c r="J30" s="4"/>
      <c r="K30" s="9" t="str">
        <f t="shared" si="1"/>
        <v/>
      </c>
      <c r="L30" s="189" t="str">
        <f ca="1">IFERROR(MATCH(C30,'[1]MT khoa'!$C$7:$C$37,0),"")</f>
        <v/>
      </c>
      <c r="M30" s="187" t="str">
        <f ca="1">SUBSTITUTE((IFERROR(VLOOKUP(C30,'[1]MT khoa'!$C$7:$U$37,19,0),"")),"@",ROW())</f>
        <v/>
      </c>
    </row>
    <row r="31" spans="1:13">
      <c r="A31" s="190" t="str">
        <f ca="1">IFERROR(MATCH("x",OFFSET('[1]3.ĐD truong'!$L$6,A30+1,0,30,1),0)+A30,"")</f>
        <v/>
      </c>
      <c r="B31" s="29" t="str">
        <f t="shared" ca="1" si="0"/>
        <v/>
      </c>
      <c r="C31" s="71" t="str">
        <f ca="1">IFERROR(INDEX('[1]3.ĐD truong'!$C$7:$C$37,A31,0),"")</f>
        <v/>
      </c>
      <c r="D31" s="72" t="str">
        <f ca="1">IFERROR(INDEX('[1]3.ĐD truong'!$M$7:$M$37,A31,0),"")</f>
        <v/>
      </c>
      <c r="E31" s="5" t="str">
        <f ca="1">IFERROR(VLOOKUP(C31,'[1]MT khoa'!$C$7:$R$37,4,0),"")</f>
        <v/>
      </c>
      <c r="F31" s="6" t="str">
        <f ca="1">IFERROR(VLOOKUP(C31,'[1]MT khoa'!$C$7:$R$37,6,0),"")</f>
        <v/>
      </c>
      <c r="G31" s="7" t="str">
        <f ca="1">IFERROR(VLOOKUP(C31,'[1]MT khoa'!$C$7:$R$37,7,0),"")</f>
        <v/>
      </c>
      <c r="H31" s="182" t="str">
        <f ca="1">IFERROR(VLOOKUP(C31,'[1]MT khoa'!$C$7:$R$37,8,0),"")</f>
        <v/>
      </c>
      <c r="I31" s="185" t="str">
        <f ca="1">IFERROR(IF(LEN(VLOOKUP(C31,'[1]MT khoa'!$C$7:$R$37,15,0))=0,"",VLOOKUP(C31,'[1]MT khoa'!$C$7:$R$37,15,0)),"")</f>
        <v/>
      </c>
      <c r="J31" s="4"/>
      <c r="K31" s="9" t="str">
        <f t="shared" si="1"/>
        <v/>
      </c>
      <c r="L31" s="189" t="str">
        <f ca="1">IFERROR(MATCH(C31,'[1]MT khoa'!$C$7:$C$37,0),"")</f>
        <v/>
      </c>
      <c r="M31" s="187" t="str">
        <f ca="1">SUBSTITUTE((IFERROR(VLOOKUP(C31,'[1]MT khoa'!$C$7:$U$37,19,0),"")),"@",ROW())</f>
        <v/>
      </c>
    </row>
    <row r="32" spans="1:13">
      <c r="A32" s="190" t="str">
        <f ca="1">IFERROR(MATCH("x",OFFSET('[1]3.ĐD truong'!$L$6,A31+1,0,30,1),0)+A31,"")</f>
        <v/>
      </c>
      <c r="B32" s="29" t="str">
        <f t="shared" ca="1" si="0"/>
        <v/>
      </c>
      <c r="C32" s="71" t="str">
        <f ca="1">IFERROR(INDEX('[1]3.ĐD truong'!$C$7:$C$37,A32,0),"")</f>
        <v/>
      </c>
      <c r="D32" s="72" t="str">
        <f ca="1">IFERROR(INDEX('[1]3.ĐD truong'!$M$7:$M$37,A32,0),"")</f>
        <v/>
      </c>
      <c r="E32" s="5" t="str">
        <f ca="1">IFERROR(VLOOKUP(C32,'[1]MT khoa'!$C$7:$R$37,4,0),"")</f>
        <v/>
      </c>
      <c r="F32" s="6" t="str">
        <f ca="1">IFERROR(VLOOKUP(C32,'[1]MT khoa'!$C$7:$R$37,6,0),"")</f>
        <v/>
      </c>
      <c r="G32" s="7" t="str">
        <f ca="1">IFERROR(VLOOKUP(C32,'[1]MT khoa'!$C$7:$R$37,7,0),"")</f>
        <v/>
      </c>
      <c r="H32" s="182" t="str">
        <f ca="1">IFERROR(VLOOKUP(C32,'[1]MT khoa'!$C$7:$R$37,8,0),"")</f>
        <v/>
      </c>
      <c r="I32" s="185" t="str">
        <f ca="1">IFERROR(IF(LEN(VLOOKUP(C32,'[1]MT khoa'!$C$7:$R$37,15,0))=0,"",VLOOKUP(C32,'[1]MT khoa'!$C$7:$R$37,15,0)),"")</f>
        <v/>
      </c>
      <c r="J32" s="4"/>
      <c r="K32" s="9" t="str">
        <f t="shared" si="1"/>
        <v/>
      </c>
      <c r="L32" s="189" t="str">
        <f ca="1">IFERROR(MATCH(C32,'[1]MT khoa'!$C$7:$C$37,0),"")</f>
        <v/>
      </c>
      <c r="M32" s="187" t="str">
        <f ca="1">SUBSTITUTE((IFERROR(VLOOKUP(C32,'[1]MT khoa'!$C$7:$U$37,19,0),"")),"@",ROW())</f>
        <v/>
      </c>
    </row>
    <row r="33" spans="1:13">
      <c r="A33" s="190" t="str">
        <f ca="1">IFERROR(MATCH("x",OFFSET('[1]3.ĐD truong'!$L$6,A32+1,0,30,1),0)+A32,"")</f>
        <v/>
      </c>
      <c r="B33" s="29" t="str">
        <f t="shared" ca="1" si="0"/>
        <v/>
      </c>
      <c r="C33" s="71" t="str">
        <f ca="1">IFERROR(INDEX('[1]3.ĐD truong'!$C$7:$C$37,A33,0),"")</f>
        <v/>
      </c>
      <c r="D33" s="72" t="str">
        <f ca="1">IFERROR(INDEX('[1]3.ĐD truong'!$M$7:$M$37,A33,0),"")</f>
        <v/>
      </c>
      <c r="E33" s="5" t="str">
        <f ca="1">IFERROR(VLOOKUP(C33,'[1]MT khoa'!$C$7:$R$37,4,0),"")</f>
        <v/>
      </c>
      <c r="F33" s="6" t="str">
        <f ca="1">IFERROR(VLOOKUP(C33,'[1]MT khoa'!$C$7:$R$37,6,0),"")</f>
        <v/>
      </c>
      <c r="G33" s="7" t="str">
        <f ca="1">IFERROR(VLOOKUP(C33,'[1]MT khoa'!$C$7:$R$37,7,0),"")</f>
        <v/>
      </c>
      <c r="H33" s="182" t="str">
        <f ca="1">IFERROR(VLOOKUP(C33,'[1]MT khoa'!$C$7:$R$37,8,0),"")</f>
        <v/>
      </c>
      <c r="I33" s="185" t="str">
        <f ca="1">IFERROR(IF(LEN(VLOOKUP(C33,'[1]MT khoa'!$C$7:$R$37,15,0))=0,"",VLOOKUP(C33,'[1]MT khoa'!$C$7:$R$37,15,0)),"")</f>
        <v/>
      </c>
      <c r="J33" s="4"/>
      <c r="K33" s="9" t="str">
        <f t="shared" si="1"/>
        <v/>
      </c>
      <c r="L33" s="189" t="str">
        <f ca="1">IFERROR(MATCH(C33,'[1]MT khoa'!$C$7:$C$37,0),"")</f>
        <v/>
      </c>
      <c r="M33" s="187" t="str">
        <f ca="1">SUBSTITUTE((IFERROR(VLOOKUP(C33,'[1]MT khoa'!$C$7:$U$37,19,0),"")),"@",ROW())</f>
        <v/>
      </c>
    </row>
    <row r="34" spans="1:13">
      <c r="A34" s="190" t="str">
        <f ca="1">IFERROR(MATCH("x",OFFSET('[1]3.ĐD truong'!$L$6,A33+1,0,30,1),0)+A33,"")</f>
        <v/>
      </c>
      <c r="B34" s="29" t="str">
        <f t="shared" ca="1" si="0"/>
        <v/>
      </c>
      <c r="C34" s="71" t="str">
        <f ca="1">IFERROR(INDEX('[1]3.ĐD truong'!$C$7:$C$37,A34,0),"")</f>
        <v/>
      </c>
      <c r="D34" s="72" t="str">
        <f ca="1">IFERROR(INDEX('[1]3.ĐD truong'!$M$7:$M$37,A34,0),"")</f>
        <v/>
      </c>
      <c r="E34" s="5" t="str">
        <f ca="1">IFERROR(VLOOKUP(C34,'[1]MT khoa'!$C$7:$R$37,4,0),"")</f>
        <v/>
      </c>
      <c r="F34" s="6" t="str">
        <f ca="1">IFERROR(VLOOKUP(C34,'[1]MT khoa'!$C$7:$R$37,6,0),"")</f>
        <v/>
      </c>
      <c r="G34" s="7" t="str">
        <f ca="1">IFERROR(VLOOKUP(C34,'[1]MT khoa'!$C$7:$R$37,7,0),"")</f>
        <v/>
      </c>
      <c r="H34" s="182" t="str">
        <f ca="1">IFERROR(VLOOKUP(C34,'[1]MT khoa'!$C$7:$R$37,8,0),"")</f>
        <v/>
      </c>
      <c r="I34" s="185" t="str">
        <f ca="1">IFERROR(IF(LEN(VLOOKUP(C34,'[1]MT khoa'!$C$7:$R$37,15,0))=0,"",VLOOKUP(C34,'[1]MT khoa'!$C$7:$R$37,15,0)),"")</f>
        <v/>
      </c>
      <c r="J34" s="4"/>
      <c r="K34" s="9" t="str">
        <f t="shared" si="1"/>
        <v/>
      </c>
      <c r="L34" s="189" t="str">
        <f ca="1">IFERROR(MATCH(C34,'[1]MT khoa'!$C$7:$C$37,0),"")</f>
        <v/>
      </c>
      <c r="M34" s="187" t="str">
        <f ca="1">SUBSTITUTE((IFERROR(VLOOKUP(C34,'[1]MT khoa'!$C$7:$U$37,19,0),"")),"@",ROW())</f>
        <v/>
      </c>
    </row>
    <row r="35" spans="1:13">
      <c r="A35" s="190" t="str">
        <f ca="1">IFERROR(MATCH("x",OFFSET('[1]3.ĐD truong'!$L$6,A34+1,0,30,1),0)+A34,"")</f>
        <v/>
      </c>
      <c r="B35" s="29" t="str">
        <f t="shared" ca="1" si="0"/>
        <v/>
      </c>
      <c r="C35" s="71" t="str">
        <f ca="1">IFERROR(INDEX('[1]3.ĐD truong'!$C$7:$C$37,A35,0),"")</f>
        <v/>
      </c>
      <c r="D35" s="72" t="str">
        <f ca="1">IFERROR(INDEX('[1]3.ĐD truong'!$M$7:$M$37,A35,0),"")</f>
        <v/>
      </c>
      <c r="E35" s="5" t="str">
        <f ca="1">IFERROR(VLOOKUP(C35,'[1]MT khoa'!$C$7:$R$37,4,0),"")</f>
        <v/>
      </c>
      <c r="F35" s="6" t="str">
        <f ca="1">IFERROR(VLOOKUP(C35,'[1]MT khoa'!$C$7:$R$37,6,0),"")</f>
        <v/>
      </c>
      <c r="G35" s="7" t="str">
        <f ca="1">IFERROR(VLOOKUP(C35,'[1]MT khoa'!$C$7:$R$37,7,0),"")</f>
        <v/>
      </c>
      <c r="H35" s="182" t="str">
        <f ca="1">IFERROR(VLOOKUP(C35,'[1]MT khoa'!$C$7:$R$37,8,0),"")</f>
        <v/>
      </c>
      <c r="I35" s="185" t="str">
        <f ca="1">IFERROR(IF(LEN(VLOOKUP(C35,'[1]MT khoa'!$C$7:$R$37,15,0))=0,"",VLOOKUP(C35,'[1]MT khoa'!$C$7:$R$37,15,0)),"")</f>
        <v/>
      </c>
      <c r="J35" s="4"/>
      <c r="K35" s="9" t="str">
        <f t="shared" si="1"/>
        <v/>
      </c>
      <c r="L35" s="189" t="str">
        <f ca="1">IFERROR(MATCH(C35,'[1]MT khoa'!$C$7:$C$37,0),"")</f>
        <v/>
      </c>
      <c r="M35" s="187" t="str">
        <f ca="1">SUBSTITUTE((IFERROR(VLOOKUP(C35,'[1]MT khoa'!$C$7:$U$37,19,0),"")),"@",ROW())</f>
        <v/>
      </c>
    </row>
    <row r="36" spans="1:13">
      <c r="A36" s="190" t="str">
        <f ca="1">IFERROR(MATCH("x",OFFSET('[1]3.ĐD truong'!$L$6,A35+1,0,30,1),0)+A35,"")</f>
        <v/>
      </c>
      <c r="B36" s="29" t="str">
        <f t="shared" ca="1" si="0"/>
        <v/>
      </c>
      <c r="C36" s="71" t="str">
        <f ca="1">IFERROR(INDEX('[1]3.ĐD truong'!$C$7:$C$37,A36,0),"")</f>
        <v/>
      </c>
      <c r="D36" s="72" t="str">
        <f ca="1">IFERROR(INDEX('[1]3.ĐD truong'!$M$7:$M$37,A36,0),"")</f>
        <v/>
      </c>
      <c r="E36" s="5" t="str">
        <f ca="1">IFERROR(VLOOKUP(C36,'[1]MT khoa'!$C$7:$R$37,4,0),"")</f>
        <v/>
      </c>
      <c r="F36" s="6" t="str">
        <f ca="1">IFERROR(VLOOKUP(C36,'[1]MT khoa'!$C$7:$R$37,6,0),"")</f>
        <v/>
      </c>
      <c r="G36" s="7" t="str">
        <f ca="1">IFERROR(VLOOKUP(C36,'[1]MT khoa'!$C$7:$R$37,7,0),"")</f>
        <v/>
      </c>
      <c r="H36" s="182" t="str">
        <f ca="1">IFERROR(VLOOKUP(C36,'[1]MT khoa'!$C$7:$R$37,8,0),"")</f>
        <v/>
      </c>
      <c r="I36" s="185" t="str">
        <f ca="1">IFERROR(IF(LEN(VLOOKUP(C36,'[1]MT khoa'!$C$7:$R$37,15,0))=0,"",VLOOKUP(C36,'[1]MT khoa'!$C$7:$R$37,15,0)),"")</f>
        <v/>
      </c>
      <c r="J36" s="4"/>
      <c r="K36" s="9" t="str">
        <f t="shared" si="1"/>
        <v/>
      </c>
      <c r="L36" s="189" t="str">
        <f ca="1">IFERROR(MATCH(C36,'[1]MT khoa'!$C$7:$C$37,0),"")</f>
        <v/>
      </c>
      <c r="M36" s="187" t="str">
        <f ca="1">SUBSTITUTE((IFERROR(VLOOKUP(C36,'[1]MT khoa'!$C$7:$U$37,19,0),"")),"@",ROW())</f>
        <v/>
      </c>
    </row>
    <row r="37" spans="1:13">
      <c r="A37" s="190" t="str">
        <f ca="1">IFERROR(MATCH("x",OFFSET('[1]3.ĐD truong'!$L$6,A36+1,0,30,1),0)+A36,"")</f>
        <v/>
      </c>
      <c r="B37" s="29" t="str">
        <f t="shared" ca="1" si="0"/>
        <v/>
      </c>
      <c r="C37" s="71" t="str">
        <f ca="1">IFERROR(INDEX('[1]3.ĐD truong'!$C$7:$C$37,A37,0),"")</f>
        <v/>
      </c>
      <c r="D37" s="72" t="str">
        <f ca="1">IFERROR(INDEX('[1]3.ĐD truong'!$M$7:$M$37,A37,0),"")</f>
        <v/>
      </c>
      <c r="E37" s="5" t="str">
        <f ca="1">IFERROR(VLOOKUP(C37,'[1]MT khoa'!$C$7:$R$37,4,0),"")</f>
        <v/>
      </c>
      <c r="F37" s="6" t="str">
        <f ca="1">IFERROR(VLOOKUP(C37,'[1]MT khoa'!$C$7:$R$37,6,0),"")</f>
        <v/>
      </c>
      <c r="G37" s="7" t="str">
        <f ca="1">IFERROR(VLOOKUP(C37,'[1]MT khoa'!$C$7:$R$37,7,0),"")</f>
        <v/>
      </c>
      <c r="H37" s="182" t="str">
        <f ca="1">IFERROR(VLOOKUP(C37,'[1]MT khoa'!$C$7:$R$37,8,0),"")</f>
        <v/>
      </c>
      <c r="I37" s="185" t="str">
        <f ca="1">IFERROR(IF(LEN(VLOOKUP(C37,'[1]MT khoa'!$C$7:$R$37,15,0))=0,"",VLOOKUP(C37,'[1]MT khoa'!$C$7:$R$37,15,0)),"")</f>
        <v/>
      </c>
      <c r="J37" s="4"/>
      <c r="K37" s="9" t="str">
        <f t="shared" si="1"/>
        <v/>
      </c>
      <c r="L37" s="189" t="str">
        <f ca="1">IFERROR(MATCH(C37,'[1]MT khoa'!$C$7:$C$37,0),"")</f>
        <v/>
      </c>
      <c r="M37" s="187" t="str">
        <f ca="1">SUBSTITUTE((IFERROR(VLOOKUP(C37,'[1]MT khoa'!$C$7:$U$37,19,0),"")),"@",ROW())</f>
        <v/>
      </c>
    </row>
    <row r="38" spans="1:13">
      <c r="A38" s="190" t="str">
        <f ca="1">IFERROR(MATCH("x",OFFSET('[1]3.ĐD truong'!$L$6,A37+1,0,30,1),0)+A37,"")</f>
        <v/>
      </c>
      <c r="B38" s="29" t="str">
        <f t="shared" ca="1" si="0"/>
        <v/>
      </c>
      <c r="C38" s="71" t="str">
        <f ca="1">IFERROR(INDEX('[1]3.ĐD truong'!$C$7:$C$37,A38,0),"")</f>
        <v/>
      </c>
      <c r="D38" s="72" t="str">
        <f ca="1">IFERROR(INDEX('[1]3.ĐD truong'!$M$7:$M$37,A38,0),"")</f>
        <v/>
      </c>
      <c r="E38" s="5" t="str">
        <f ca="1">IFERROR(VLOOKUP(C38,'[1]MT khoa'!$C$7:$R$37,4,0),"")</f>
        <v/>
      </c>
      <c r="F38" s="6" t="str">
        <f ca="1">IFERROR(VLOOKUP(C38,'[1]MT khoa'!$C$7:$R$37,6,0),"")</f>
        <v/>
      </c>
      <c r="G38" s="7" t="str">
        <f ca="1">IFERROR(VLOOKUP(C38,'[1]MT khoa'!$C$7:$R$37,7,0),"")</f>
        <v/>
      </c>
      <c r="H38" s="182" t="str">
        <f ca="1">IFERROR(VLOOKUP(C38,'[1]MT khoa'!$C$7:$R$37,8,0),"")</f>
        <v/>
      </c>
      <c r="I38" s="185" t="str">
        <f ca="1">IFERROR(IF(LEN(VLOOKUP(C38,'[1]MT khoa'!$C$7:$R$37,15,0))=0,"",VLOOKUP(C38,'[1]MT khoa'!$C$7:$R$37,15,0)),"")</f>
        <v/>
      </c>
      <c r="J38" s="4"/>
      <c r="K38" s="9" t="str">
        <f t="shared" si="1"/>
        <v/>
      </c>
      <c r="L38" s="189" t="str">
        <f ca="1">IFERROR(MATCH(C38,'[1]MT khoa'!$C$7:$C$37,0),"")</f>
        <v/>
      </c>
      <c r="M38" s="187" t="str">
        <f ca="1">SUBSTITUTE((IFERROR(VLOOKUP(C38,'[1]MT khoa'!$C$7:$U$37,19,0),"")),"@",ROW())</f>
        <v/>
      </c>
    </row>
    <row r="39" spans="1:13">
      <c r="A39" s="190" t="str">
        <f ca="1">IFERROR(MATCH("x",OFFSET('[1]3.ĐD truong'!$L$6,A38+1,0,30,1),0)+A38,"")</f>
        <v/>
      </c>
      <c r="B39" s="29" t="str">
        <f t="shared" ca="1" si="0"/>
        <v/>
      </c>
      <c r="C39" s="71" t="str">
        <f ca="1">IFERROR(INDEX('[1]3.ĐD truong'!$C$7:$C$37,A39,0),"")</f>
        <v/>
      </c>
      <c r="D39" s="72" t="str">
        <f ca="1">IFERROR(INDEX('[1]3.ĐD truong'!$M$7:$M$37,A39,0),"")</f>
        <v/>
      </c>
      <c r="E39" s="5" t="str">
        <f ca="1">IFERROR(VLOOKUP(C39,'[1]MT khoa'!$C$7:$R$37,4,0),"")</f>
        <v/>
      </c>
      <c r="F39" s="6" t="str">
        <f ca="1">IFERROR(VLOOKUP(C39,'[1]MT khoa'!$C$7:$R$37,6,0),"")</f>
        <v/>
      </c>
      <c r="G39" s="7" t="str">
        <f ca="1">IFERROR(VLOOKUP(C39,'[1]MT khoa'!$C$7:$R$37,7,0),"")</f>
        <v/>
      </c>
      <c r="H39" s="182" t="str">
        <f ca="1">IFERROR(VLOOKUP(C39,'[1]MT khoa'!$C$7:$R$37,8,0),"")</f>
        <v/>
      </c>
      <c r="I39" s="185" t="str">
        <f ca="1">IFERROR(IF(LEN(VLOOKUP(C39,'[1]MT khoa'!$C$7:$R$37,15,0))=0,"",VLOOKUP(C39,'[1]MT khoa'!$C$7:$R$37,15,0)),"")</f>
        <v/>
      </c>
      <c r="J39" s="4"/>
      <c r="K39" s="9" t="str">
        <f t="shared" si="1"/>
        <v/>
      </c>
      <c r="L39" s="189" t="str">
        <f ca="1">IFERROR(MATCH(C39,'[1]MT khoa'!$C$7:$C$37,0),"")</f>
        <v/>
      </c>
      <c r="M39" s="187" t="str">
        <f ca="1">SUBSTITUTE((IFERROR(VLOOKUP(C39,'[1]MT khoa'!$C$7:$U$37,19,0),"")),"@",ROW())</f>
        <v/>
      </c>
    </row>
    <row r="40" spans="1:13">
      <c r="A40" s="190" t="str">
        <f ca="1">IFERROR(MATCH("x",OFFSET('[1]3.ĐD truong'!$L$6,A39+1,0,30,1),0)+A39,"")</f>
        <v/>
      </c>
      <c r="B40" s="29" t="str">
        <f t="shared" ca="1" si="0"/>
        <v/>
      </c>
      <c r="C40" s="71" t="str">
        <f ca="1">IFERROR(INDEX('[1]3.ĐD truong'!$C$7:$C$37,A40,0),"")</f>
        <v/>
      </c>
      <c r="D40" s="72" t="str">
        <f ca="1">IFERROR(INDEX('[1]3.ĐD truong'!$M$7:$M$37,A40,0),"")</f>
        <v/>
      </c>
      <c r="E40" s="5" t="str">
        <f ca="1">IFERROR(VLOOKUP(C40,'[1]MT khoa'!$C$7:$R$37,4,0),"")</f>
        <v/>
      </c>
      <c r="F40" s="6" t="str">
        <f ca="1">IFERROR(VLOOKUP(C40,'[1]MT khoa'!$C$7:$R$37,6,0),"")</f>
        <v/>
      </c>
      <c r="G40" s="7" t="str">
        <f ca="1">IFERROR(VLOOKUP(C40,'[1]MT khoa'!$C$7:$R$37,7,0),"")</f>
        <v/>
      </c>
      <c r="H40" s="182" t="str">
        <f ca="1">IFERROR(VLOOKUP(C40,'[1]MT khoa'!$C$7:$R$37,8,0),"")</f>
        <v/>
      </c>
      <c r="I40" s="185" t="str">
        <f ca="1">IFERROR(IF(LEN(VLOOKUP(C40,'[1]MT khoa'!$C$7:$R$37,15,0))=0,"",VLOOKUP(C40,'[1]MT khoa'!$C$7:$R$37,15,0)),"")</f>
        <v/>
      </c>
      <c r="J40" s="4"/>
      <c r="K40" s="9" t="str">
        <f t="shared" si="1"/>
        <v/>
      </c>
      <c r="L40" s="189" t="str">
        <f ca="1">IFERROR(MATCH(C40,'[1]MT khoa'!$C$7:$C$37,0),"")</f>
        <v/>
      </c>
      <c r="M40" s="187" t="str">
        <f ca="1">SUBSTITUTE((IFERROR(VLOOKUP(C40,'[1]MT khoa'!$C$7:$U$37,19,0),"")),"@",ROW())</f>
        <v/>
      </c>
    </row>
    <row r="41" spans="1:13">
      <c r="A41" s="190"/>
      <c r="B41" s="168"/>
      <c r="C41" s="75" t="s">
        <v>48</v>
      </c>
      <c r="D41" s="76"/>
      <c r="E41" s="76"/>
      <c r="F41" s="76"/>
      <c r="G41" s="76"/>
      <c r="H41" s="76"/>
      <c r="I41" s="76"/>
      <c r="J41" s="76"/>
      <c r="K41" s="77"/>
    </row>
    <row r="42" spans="1:13" ht="14.05" customHeight="1">
      <c r="A42" s="190"/>
      <c r="B42" s="112"/>
      <c r="C42" s="111" t="s">
        <v>156</v>
      </c>
      <c r="D42" s="113"/>
      <c r="E42" s="114" t="str">
        <f>IFERROR(VLOOKUP(C42,KPI_canhan,4,FALSE),"")</f>
        <v/>
      </c>
      <c r="F42" s="127" t="str">
        <f>IF(LEN(IFERROR(VLOOKUP(C42,KPI_canhan,5,FALSE),""))=0,"",IFERROR(VLOOKUP(C42,KPI_canhan,5,FALSE),""))</f>
        <v/>
      </c>
      <c r="G42" s="115" t="str">
        <f>IFERROR(VLOOKUP(C42,KPI_canhan,3,FALSE),"")</f>
        <v/>
      </c>
      <c r="H42" s="128" t="str">
        <f>IFERROR(VLOOKUP(C42,KPI_canhan,2,FALSE),"")</f>
        <v/>
      </c>
      <c r="I42" s="116"/>
      <c r="J42" s="117"/>
      <c r="K42" s="264" t="str">
        <f t="shared" ref="K42:K46" si="2">IF(LEN(J42)=0,"",J42*D42)</f>
        <v/>
      </c>
      <c r="L42" s="189" t="str">
        <f>IF(LEN(IFERROR(VLOOKUP(C42,KPI_canhan,5,FALSE),""))=0,"",IFERROR(VLOOKUP(C42,KPI_canhan,5,FALSE),""))</f>
        <v/>
      </c>
    </row>
    <row r="43" spans="1:13" ht="14.05" customHeight="1">
      <c r="A43" s="190"/>
      <c r="B43" s="112"/>
      <c r="C43" s="111" t="s">
        <v>156</v>
      </c>
      <c r="D43" s="113"/>
      <c r="E43" s="114" t="str">
        <f>IFERROR(VLOOKUP(C43,KPI_canhan,4,FALSE),"")</f>
        <v/>
      </c>
      <c r="F43" s="127" t="str">
        <f>IF(LEN(IFERROR(VLOOKUP(C43,KPI_canhan,5,FALSE),""))=0,"",IFERROR(VLOOKUP(C43,KPI_canhan,5,FALSE),""))</f>
        <v/>
      </c>
      <c r="G43" s="115" t="str">
        <f>IFERROR(VLOOKUP(C43,KPI_canhan,3,FALSE),"")</f>
        <v/>
      </c>
      <c r="H43" s="128" t="str">
        <f>IFERROR(VLOOKUP(C43,KPI_canhan,2,FALSE),"")</f>
        <v/>
      </c>
      <c r="I43" s="116"/>
      <c r="J43" s="117"/>
      <c r="K43" s="264" t="str">
        <f t="shared" si="2"/>
        <v/>
      </c>
    </row>
    <row r="44" spans="1:13" ht="14.05" customHeight="1">
      <c r="A44" s="190"/>
      <c r="B44" s="112"/>
      <c r="C44" s="111"/>
      <c r="D44" s="113"/>
      <c r="E44" s="114" t="str">
        <f>IFERROR(VLOOKUP(C44,KPI_canhan,4,FALSE),"")</f>
        <v/>
      </c>
      <c r="F44" s="127" t="str">
        <f>IF(LEN(IFERROR(VLOOKUP(C44,KPI_canhan,5,FALSE),""))=0,"",IFERROR(VLOOKUP(C44,KPI_canhan,5,FALSE),""))</f>
        <v/>
      </c>
      <c r="G44" s="115" t="str">
        <f>IFERROR(VLOOKUP(C44,KPI_canhan,3,FALSE),"")</f>
        <v/>
      </c>
      <c r="H44" s="128" t="str">
        <f>IFERROR(VLOOKUP(C44,KPI_canhan,2,FALSE),"")</f>
        <v/>
      </c>
      <c r="I44" s="116"/>
      <c r="J44" s="117"/>
      <c r="K44" s="264" t="str">
        <f t="shared" si="2"/>
        <v/>
      </c>
    </row>
    <row r="45" spans="1:13" ht="14.05" customHeight="1">
      <c r="A45" s="190"/>
      <c r="B45" s="112"/>
      <c r="C45" s="111"/>
      <c r="D45" s="113"/>
      <c r="E45" s="114" t="str">
        <f>IFERROR(VLOOKUP(C45,KPI_canhan,4,FALSE),"")</f>
        <v/>
      </c>
      <c r="F45" s="127" t="str">
        <f>IF(LEN(IFERROR(VLOOKUP(C45,KPI_canhan,5,FALSE),""))=0,"",IFERROR(VLOOKUP(C45,KPI_canhan,5,FALSE),""))</f>
        <v/>
      </c>
      <c r="G45" s="115" t="str">
        <f>IFERROR(VLOOKUP(C45,KPI_canhan,3,FALSE),"")</f>
        <v/>
      </c>
      <c r="H45" s="128" t="str">
        <f>IFERROR(VLOOKUP(C45,KPI_canhan,2,FALSE),"")</f>
        <v/>
      </c>
      <c r="I45" s="116"/>
      <c r="J45" s="117"/>
      <c r="K45" s="264" t="str">
        <f t="shared" si="2"/>
        <v/>
      </c>
    </row>
    <row r="46" spans="1:13" ht="14.05" customHeight="1">
      <c r="A46" s="190"/>
      <c r="B46" s="112"/>
      <c r="C46" s="111"/>
      <c r="D46" s="113"/>
      <c r="E46" s="114" t="str">
        <f>IFERROR(VLOOKUP(C46,KPI_canhan,4,FALSE),"")</f>
        <v/>
      </c>
      <c r="F46" s="127" t="str">
        <f>IF(LEN(IFERROR(VLOOKUP(C46,KPI_canhan,5,FALSE),""))=0,"",IFERROR(VLOOKUP(C46,KPI_canhan,5,FALSE),""))</f>
        <v/>
      </c>
      <c r="G46" s="115" t="str">
        <f>IFERROR(VLOOKUP(C46,KPI_canhan,3,FALSE),"")</f>
        <v/>
      </c>
      <c r="H46" s="128" t="str">
        <f>IFERROR(VLOOKUP(C46,KPI_canhan,2,FALSE),"")</f>
        <v/>
      </c>
      <c r="I46" s="118"/>
      <c r="J46" s="117"/>
      <c r="K46" s="264" t="str">
        <f t="shared" si="2"/>
        <v/>
      </c>
    </row>
    <row r="47" spans="1:13">
      <c r="A47" s="190"/>
      <c r="B47" s="78"/>
      <c r="C47" s="79" t="s">
        <v>49</v>
      </c>
      <c r="D47" s="80">
        <f>D8+D11</f>
        <v>1</v>
      </c>
      <c r="E47" s="81"/>
      <c r="F47" s="81"/>
      <c r="G47" s="81"/>
      <c r="H47" s="82"/>
      <c r="I47" s="83"/>
      <c r="J47" s="81"/>
      <c r="K47" s="80">
        <f>K8+K11</f>
        <v>0.1</v>
      </c>
    </row>
    <row r="48" spans="1:13">
      <c r="A48" s="190"/>
      <c r="B48" s="15"/>
      <c r="C48" s="15"/>
      <c r="D48" s="15"/>
      <c r="E48" s="16"/>
      <c r="F48" s="16"/>
      <c r="G48" s="16"/>
      <c r="H48" s="84"/>
      <c r="I48" s="85"/>
      <c r="J48" s="16"/>
      <c r="K48" s="16"/>
    </row>
    <row r="49" spans="1:11">
      <c r="A49" s="193"/>
      <c r="B49" s="35" t="s">
        <v>9</v>
      </c>
      <c r="C49" s="35"/>
      <c r="D49" s="35"/>
      <c r="E49" s="35"/>
      <c r="F49" s="35"/>
      <c r="G49" s="35"/>
      <c r="H49" s="36"/>
      <c r="I49" s="23"/>
      <c r="J49" s="23"/>
      <c r="K49" s="23"/>
    </row>
    <row r="50" spans="1:11">
      <c r="A50" s="194"/>
      <c r="B50" s="34"/>
      <c r="C50" s="36" t="s">
        <v>10</v>
      </c>
      <c r="D50" s="35"/>
      <c r="E50" s="86"/>
      <c r="F50" s="36" t="s">
        <v>11</v>
      </c>
      <c r="G50" s="35"/>
      <c r="H50" s="35"/>
      <c r="I50" s="35"/>
      <c r="J50" s="36" t="s">
        <v>12</v>
      </c>
      <c r="K50" s="25"/>
    </row>
    <row r="51" spans="1:11">
      <c r="A51" s="194"/>
      <c r="B51" s="34"/>
      <c r="C51" s="33"/>
      <c r="D51" s="34"/>
      <c r="E51" s="37"/>
      <c r="F51" s="33"/>
      <c r="G51" s="34"/>
      <c r="H51" s="34"/>
      <c r="I51" s="34"/>
      <c r="J51" s="34"/>
      <c r="K51" s="25"/>
    </row>
    <row r="52" spans="1:11">
      <c r="A52" s="194"/>
      <c r="B52" s="34"/>
      <c r="C52" s="33"/>
      <c r="D52" s="34"/>
      <c r="E52" s="37"/>
      <c r="F52" s="34"/>
      <c r="G52" s="34"/>
      <c r="H52" s="34"/>
      <c r="I52" s="34"/>
      <c r="J52" s="34"/>
      <c r="K52" s="25"/>
    </row>
    <row r="53" spans="1:11">
      <c r="A53" s="194"/>
      <c r="B53" s="34"/>
      <c r="C53" s="33"/>
      <c r="D53" s="34"/>
      <c r="E53" s="37"/>
      <c r="F53" s="34"/>
      <c r="G53" s="34"/>
      <c r="H53" s="34"/>
      <c r="I53" s="34"/>
      <c r="J53" s="34"/>
      <c r="K53" s="25"/>
    </row>
    <row r="54" spans="1:11">
      <c r="A54" s="194"/>
      <c r="B54" s="34"/>
      <c r="C54" s="33"/>
      <c r="D54" s="34"/>
      <c r="E54" s="37"/>
      <c r="F54" s="34"/>
      <c r="G54" s="34"/>
      <c r="H54" s="34"/>
      <c r="I54" s="34"/>
      <c r="J54" s="34"/>
      <c r="K54" s="25"/>
    </row>
    <row r="55" spans="1:11">
      <c r="A55" s="194"/>
      <c r="B55" s="34"/>
      <c r="C55" s="33"/>
      <c r="D55" s="34"/>
      <c r="E55" s="37"/>
      <c r="F55" s="34"/>
      <c r="G55" s="34"/>
      <c r="H55" s="34"/>
      <c r="I55" s="34"/>
      <c r="J55" s="34"/>
      <c r="K55" s="25"/>
    </row>
    <row r="56" spans="1:11">
      <c r="A56" s="194"/>
      <c r="B56" s="34"/>
      <c r="C56" s="52" t="str">
        <f>UPPER(IF(LEN(D5)=29,"Chưa có tên hoặc nhập tên sai",D4))</f>
        <v>ĐẶNG THỊ HỒNG THẮM</v>
      </c>
      <c r="D56" s="170"/>
      <c r="E56" s="37"/>
      <c r="F56" s="3" t="str">
        <f>[1]DSNV!$G$4</f>
        <v>ĐDT. ĐẶNG THỊ HỒNG THẮM</v>
      </c>
      <c r="G56" s="15"/>
      <c r="H56" s="15"/>
      <c r="I56" s="25"/>
      <c r="J56" s="3" t="str">
        <f>[1]DSNV!$G$2</f>
        <v>BS.CK2. NGUYỄN THANH HẢI</v>
      </c>
      <c r="K56" s="25"/>
    </row>
    <row r="57" spans="1:11">
      <c r="A57" s="194"/>
      <c r="B57" s="34"/>
      <c r="C57" s="16" t="str">
        <f>IF(LEN('[1]MT khoa'!$Q$5)=0,"Ngày (Date) ....../....../......",CONCATENATE("Ngày (Date) ",DAY('[1]MT khoa'!$Q$5),"/",MONTH('[1]MT khoa'!$Q$5),"/",YEAR('[1]MT khoa'!$Q$5)))</f>
        <v>Ngày (Date) 1/10/2023</v>
      </c>
      <c r="D57" s="34"/>
      <c r="E57" s="33"/>
      <c r="F57" s="16" t="str">
        <f>C57</f>
        <v>Ngày (Date) 1/10/2023</v>
      </c>
      <c r="G57" s="16"/>
      <c r="H57" s="15"/>
      <c r="I57" s="25"/>
      <c r="J57" s="16" t="str">
        <f>C57</f>
        <v>Ngày (Date) 1/10/2023</v>
      </c>
      <c r="K57" s="25"/>
    </row>
    <row r="58" spans="1:11">
      <c r="A58" s="194"/>
      <c r="B58" s="34"/>
      <c r="C58" s="33"/>
      <c r="D58" s="34"/>
      <c r="E58" s="33"/>
      <c r="F58" s="33"/>
      <c r="G58" s="34"/>
      <c r="H58" s="34"/>
      <c r="I58" s="34"/>
      <c r="J58" s="33"/>
      <c r="K58" s="25"/>
    </row>
    <row r="59" spans="1:11">
      <c r="A59" s="194"/>
      <c r="B59" s="35" t="s">
        <v>13</v>
      </c>
      <c r="C59" s="35"/>
      <c r="D59" s="35"/>
      <c r="E59" s="36"/>
      <c r="F59" s="23"/>
      <c r="G59" s="35"/>
      <c r="H59" s="35"/>
      <c r="I59" s="36"/>
      <c r="J59" s="37"/>
      <c r="K59" s="25"/>
    </row>
    <row r="60" spans="1:11">
      <c r="A60" s="194"/>
      <c r="B60" s="25"/>
      <c r="C60" s="36" t="s">
        <v>10</v>
      </c>
      <c r="D60" s="38"/>
      <c r="E60" s="86"/>
      <c r="F60" s="36" t="s">
        <v>11</v>
      </c>
      <c r="G60" s="23"/>
      <c r="H60" s="35"/>
      <c r="I60" s="35"/>
      <c r="J60" s="36" t="s">
        <v>12</v>
      </c>
      <c r="K60" s="25"/>
    </row>
    <row r="61" spans="1:11">
      <c r="A61" s="194"/>
      <c r="B61" s="25"/>
      <c r="C61" s="33"/>
      <c r="D61" s="34"/>
      <c r="E61" s="37"/>
      <c r="F61" s="37"/>
      <c r="G61" s="34"/>
      <c r="H61" s="34"/>
      <c r="I61" s="34"/>
      <c r="J61" s="33"/>
      <c r="K61" s="25"/>
    </row>
    <row r="62" spans="1:11">
      <c r="A62" s="194"/>
      <c r="B62" s="25"/>
      <c r="C62" s="33"/>
      <c r="D62" s="34"/>
      <c r="E62" s="37"/>
      <c r="F62" s="37"/>
      <c r="G62" s="34"/>
      <c r="H62" s="34"/>
      <c r="I62" s="33"/>
      <c r="J62" s="33"/>
      <c r="K62" s="25"/>
    </row>
    <row r="63" spans="1:11">
      <c r="A63" s="194"/>
      <c r="B63" s="25"/>
      <c r="C63" s="33"/>
      <c r="D63" s="34"/>
      <c r="E63" s="37"/>
      <c r="F63" s="37"/>
      <c r="G63" s="34"/>
      <c r="H63" s="34"/>
      <c r="I63" s="33"/>
      <c r="J63" s="33"/>
      <c r="K63" s="25"/>
    </row>
    <row r="64" spans="1:11">
      <c r="A64" s="194"/>
      <c r="B64" s="25"/>
      <c r="C64" s="33"/>
      <c r="D64" s="34"/>
      <c r="E64" s="37"/>
      <c r="F64" s="37"/>
      <c r="G64" s="34"/>
      <c r="H64" s="34"/>
      <c r="I64" s="33"/>
      <c r="J64" s="33"/>
      <c r="K64" s="25"/>
    </row>
    <row r="65" spans="1:11">
      <c r="A65" s="194"/>
      <c r="B65" s="25"/>
      <c r="C65" s="33"/>
      <c r="D65" s="34"/>
      <c r="E65" s="37"/>
      <c r="F65" s="37"/>
      <c r="G65" s="34"/>
      <c r="H65" s="34"/>
      <c r="I65" s="33"/>
      <c r="J65" s="33"/>
      <c r="K65" s="25"/>
    </row>
    <row r="66" spans="1:11">
      <c r="A66" s="194"/>
      <c r="B66" s="25"/>
      <c r="C66" s="52" t="str">
        <f>C56</f>
        <v>ĐẶNG THỊ HỒNG THẮM</v>
      </c>
      <c r="D66" s="170"/>
      <c r="E66" s="37"/>
      <c r="F66" s="3" t="str">
        <f>F56</f>
        <v>ĐDT. ĐẶNG THỊ HỒNG THẮM</v>
      </c>
      <c r="G66" s="15"/>
      <c r="H66" s="15"/>
      <c r="I66" s="25"/>
      <c r="J66" s="3" t="str">
        <f>J56</f>
        <v>BS.CK2. NGUYỄN THANH HẢI</v>
      </c>
      <c r="K66" s="25"/>
    </row>
    <row r="67" spans="1:11">
      <c r="A67" s="194"/>
      <c r="B67" s="25"/>
      <c r="C67" s="33" t="str">
        <f>IF(LEN('[1]MT khoa'!$Q$6)=0,"Ngày (Date) ....../....../......",CONCATENATE("Ngày (Date) ",DAY('[1]MT khoa'!$Q$6),"/",MONTH('[1]MT khoa'!$Q$6),"/",YEAR('[1]MT khoa'!$Q$6)))</f>
        <v>Ngày (Date) 30/11/2023</v>
      </c>
      <c r="D67" s="33"/>
      <c r="E67" s="33"/>
      <c r="F67" s="33" t="str">
        <f>C67</f>
        <v>Ngày (Date) 30/11/2023</v>
      </c>
      <c r="G67" s="37"/>
      <c r="H67" s="34"/>
      <c r="I67" s="34"/>
      <c r="J67" s="33" t="str">
        <f>C67</f>
        <v>Ngày (Date) 30/11/2023</v>
      </c>
      <c r="K67" s="25"/>
    </row>
  </sheetData>
  <autoFilter ref="C13:C47" xr:uid="{1FF39F2C-3576-49E5-82A4-D6BFA4063FA2}"/>
  <mergeCells count="11">
    <mergeCell ref="E8:J8"/>
    <mergeCell ref="E11:J11"/>
    <mergeCell ref="B12:C12"/>
    <mergeCell ref="C1:E1"/>
    <mergeCell ref="C2:E2"/>
    <mergeCell ref="D4:E4"/>
    <mergeCell ref="F4:G4"/>
    <mergeCell ref="H4:J4"/>
    <mergeCell ref="D5:E5"/>
    <mergeCell ref="F5:G5"/>
    <mergeCell ref="H5:J5"/>
  </mergeCells>
  <conditionalFormatting sqref="C56:D56">
    <cfRule type="expression" dxfId="21" priority="2">
      <formula>LEN($D$5)=29</formula>
    </cfRule>
  </conditionalFormatting>
  <conditionalFormatting sqref="C66:D66">
    <cfRule type="expression" dxfId="20" priority="12">
      <formula>LEN($D$5)=29</formula>
    </cfRule>
  </conditionalFormatting>
  <conditionalFormatting sqref="D5:E5">
    <cfRule type="expression" dxfId="19" priority="17">
      <formula>LEN($D$5)=29</formula>
    </cfRule>
  </conditionalFormatting>
  <conditionalFormatting sqref="H13:I40">
    <cfRule type="expression" dxfId="18" priority="3">
      <formula>$G13="‰"</formula>
    </cfRule>
    <cfRule type="expression" dxfId="17" priority="4">
      <formula>$G13="Thời gian"</formula>
    </cfRule>
    <cfRule type="expression" dxfId="16" priority="5">
      <formula>$G13="%"</formula>
    </cfRule>
    <cfRule type="expression" dxfId="15" priority="6">
      <formula>$G13="Số lượng"</formula>
    </cfRule>
    <cfRule type="expression" dxfId="14" priority="7">
      <formula>$G13="Điểm"</formula>
    </cfRule>
  </conditionalFormatting>
  <conditionalFormatting sqref="H4:J4">
    <cfRule type="expression" dxfId="13" priority="16">
      <formula>LEN($H$4)=29</formula>
    </cfRule>
  </conditionalFormatting>
  <conditionalFormatting sqref="C42:K46">
    <cfRule type="expression" dxfId="0" priority="1">
      <formula>$C42="Chưa đăng ký"</formula>
    </cfRule>
  </conditionalFormatting>
  <dataValidations count="2">
    <dataValidation type="list" allowBlank="1" showInputMessage="1" showErrorMessage="1" prompt="Chọn mục tiêu trong DS KPI cá nhân" sqref="C42:C46" xr:uid="{119FDECD-8554-4195-B444-440947A39E93}">
      <formula1>DS_Muctieu</formula1>
    </dataValidation>
    <dataValidation type="list" allowBlank="1" showInputMessage="1" showErrorMessage="1" sqref="D4:E4" xr:uid="{09AF5062-CE6B-4828-9E03-8EE0CB9A727F}">
      <formula1>DSNV</formula1>
    </dataValidation>
  </dataValidations>
  <pageMargins left="0" right="0" top="0" bottom="0" header="0.31496062992125984" footer="0.31496062992125984"/>
  <pageSetup paperSize="9" scale="42" orientation="landscape"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A64EA-455B-40AF-BE10-ADE4DA271C98}">
  <sheetPr>
    <pageSetUpPr fitToPage="1"/>
  </sheetPr>
  <dimension ref="A1:N67"/>
  <sheetViews>
    <sheetView topLeftCell="A31" zoomScale="70" zoomScaleNormal="70" workbookViewId="0">
      <selection activeCell="N49" sqref="N49"/>
    </sheetView>
  </sheetViews>
  <sheetFormatPr defaultColWidth="9.3125" defaultRowHeight="14.4"/>
  <cols>
    <col min="1" max="1" width="2.578125" style="195" customWidth="1"/>
    <col min="2" max="2" width="5.7890625" style="25" customWidth="1"/>
    <col min="3" max="3" width="29.83984375" style="25" customWidth="1"/>
    <col min="4" max="4" width="9.1015625" style="25" customWidth="1"/>
    <col min="5" max="5" width="22.26171875" style="25" customWidth="1"/>
    <col min="6" max="6" width="25.3671875" style="37" bestFit="1" customWidth="1"/>
    <col min="7" max="7" width="13.3671875" style="25" bestFit="1" customWidth="1"/>
    <col min="8" max="11" width="11.41796875" style="25" customWidth="1"/>
    <col min="12" max="12" width="11.41796875" style="37" customWidth="1"/>
    <col min="13" max="13" width="2.578125" style="194" customWidth="1"/>
    <col min="14" max="14" width="37.7890625" style="25" bestFit="1" customWidth="1"/>
    <col min="15" max="233" width="9.3125" style="25"/>
    <col min="234" max="234" width="5.26171875" style="25" customWidth="1"/>
    <col min="235" max="235" width="35.1015625" style="25" customWidth="1"/>
    <col min="236" max="236" width="6.83984375" style="25" customWidth="1"/>
    <col min="237" max="237" width="31.05078125" style="25" customWidth="1"/>
    <col min="238" max="238" width="24.89453125" style="25" customWidth="1"/>
    <col min="239" max="239" width="8.41796875" style="25" customWidth="1"/>
    <col min="240" max="240" width="9.62890625" style="25" customWidth="1"/>
    <col min="241" max="241" width="14.578125" style="25" customWidth="1"/>
    <col min="242" max="242" width="14.20703125" style="25" customWidth="1"/>
    <col min="243" max="489" width="9.3125" style="25"/>
    <col min="490" max="490" width="5.26171875" style="25" customWidth="1"/>
    <col min="491" max="491" width="35.1015625" style="25" customWidth="1"/>
    <col min="492" max="492" width="6.83984375" style="25" customWidth="1"/>
    <col min="493" max="493" width="31.05078125" style="25" customWidth="1"/>
    <col min="494" max="494" width="24.89453125" style="25" customWidth="1"/>
    <col min="495" max="495" width="8.41796875" style="25" customWidth="1"/>
    <col min="496" max="496" width="9.62890625" style="25" customWidth="1"/>
    <col min="497" max="497" width="14.578125" style="25" customWidth="1"/>
    <col min="498" max="498" width="14.20703125" style="25" customWidth="1"/>
    <col min="499" max="745" width="9.3125" style="25"/>
    <col min="746" max="746" width="5.26171875" style="25" customWidth="1"/>
    <col min="747" max="747" width="35.1015625" style="25" customWidth="1"/>
    <col min="748" max="748" width="6.83984375" style="25" customWidth="1"/>
    <col min="749" max="749" width="31.05078125" style="25" customWidth="1"/>
    <col min="750" max="750" width="24.89453125" style="25" customWidth="1"/>
    <col min="751" max="751" width="8.41796875" style="25" customWidth="1"/>
    <col min="752" max="752" width="9.62890625" style="25" customWidth="1"/>
    <col min="753" max="753" width="14.578125" style="25" customWidth="1"/>
    <col min="754" max="754" width="14.20703125" style="25" customWidth="1"/>
    <col min="755" max="1001" width="9.3125" style="25"/>
    <col min="1002" max="1002" width="5.26171875" style="25" customWidth="1"/>
    <col min="1003" max="1003" width="35.1015625" style="25" customWidth="1"/>
    <col min="1004" max="1004" width="6.83984375" style="25" customWidth="1"/>
    <col min="1005" max="1005" width="31.05078125" style="25" customWidth="1"/>
    <col min="1006" max="1006" width="24.89453125" style="25" customWidth="1"/>
    <col min="1007" max="1007" width="8.41796875" style="25" customWidth="1"/>
    <col min="1008" max="1008" width="9.62890625" style="25" customWidth="1"/>
    <col min="1009" max="1009" width="14.578125" style="25" customWidth="1"/>
    <col min="1010" max="1010" width="14.20703125" style="25" customWidth="1"/>
    <col min="1011" max="1257" width="9.3125" style="25"/>
    <col min="1258" max="1258" width="5.26171875" style="25" customWidth="1"/>
    <col min="1259" max="1259" width="35.1015625" style="25" customWidth="1"/>
    <col min="1260" max="1260" width="6.83984375" style="25" customWidth="1"/>
    <col min="1261" max="1261" width="31.05078125" style="25" customWidth="1"/>
    <col min="1262" max="1262" width="24.89453125" style="25" customWidth="1"/>
    <col min="1263" max="1263" width="8.41796875" style="25" customWidth="1"/>
    <col min="1264" max="1264" width="9.62890625" style="25" customWidth="1"/>
    <col min="1265" max="1265" width="14.578125" style="25" customWidth="1"/>
    <col min="1266" max="1266" width="14.20703125" style="25" customWidth="1"/>
    <col min="1267" max="1513" width="9.3125" style="25"/>
    <col min="1514" max="1514" width="5.26171875" style="25" customWidth="1"/>
    <col min="1515" max="1515" width="35.1015625" style="25" customWidth="1"/>
    <col min="1516" max="1516" width="6.83984375" style="25" customWidth="1"/>
    <col min="1517" max="1517" width="31.05078125" style="25" customWidth="1"/>
    <col min="1518" max="1518" width="24.89453125" style="25" customWidth="1"/>
    <col min="1519" max="1519" width="8.41796875" style="25" customWidth="1"/>
    <col min="1520" max="1520" width="9.62890625" style="25" customWidth="1"/>
    <col min="1521" max="1521" width="14.578125" style="25" customWidth="1"/>
    <col min="1522" max="1522" width="14.20703125" style="25" customWidth="1"/>
    <col min="1523" max="1769" width="9.3125" style="25"/>
    <col min="1770" max="1770" width="5.26171875" style="25" customWidth="1"/>
    <col min="1771" max="1771" width="35.1015625" style="25" customWidth="1"/>
    <col min="1772" max="1772" width="6.83984375" style="25" customWidth="1"/>
    <col min="1773" max="1773" width="31.05078125" style="25" customWidth="1"/>
    <col min="1774" max="1774" width="24.89453125" style="25" customWidth="1"/>
    <col min="1775" max="1775" width="8.41796875" style="25" customWidth="1"/>
    <col min="1776" max="1776" width="9.62890625" style="25" customWidth="1"/>
    <col min="1777" max="1777" width="14.578125" style="25" customWidth="1"/>
    <col min="1778" max="1778" width="14.20703125" style="25" customWidth="1"/>
    <col min="1779" max="2025" width="9.3125" style="25"/>
    <col min="2026" max="2026" width="5.26171875" style="25" customWidth="1"/>
    <col min="2027" max="2027" width="35.1015625" style="25" customWidth="1"/>
    <col min="2028" max="2028" width="6.83984375" style="25" customWidth="1"/>
    <col min="2029" max="2029" width="31.05078125" style="25" customWidth="1"/>
    <col min="2030" max="2030" width="24.89453125" style="25" customWidth="1"/>
    <col min="2031" max="2031" width="8.41796875" style="25" customWidth="1"/>
    <col min="2032" max="2032" width="9.62890625" style="25" customWidth="1"/>
    <col min="2033" max="2033" width="14.578125" style="25" customWidth="1"/>
    <col min="2034" max="2034" width="14.20703125" style="25" customWidth="1"/>
    <col min="2035" max="2281" width="9.3125" style="25"/>
    <col min="2282" max="2282" width="5.26171875" style="25" customWidth="1"/>
    <col min="2283" max="2283" width="35.1015625" style="25" customWidth="1"/>
    <col min="2284" max="2284" width="6.83984375" style="25" customWidth="1"/>
    <col min="2285" max="2285" width="31.05078125" style="25" customWidth="1"/>
    <col min="2286" max="2286" width="24.89453125" style="25" customWidth="1"/>
    <col min="2287" max="2287" width="8.41796875" style="25" customWidth="1"/>
    <col min="2288" max="2288" width="9.62890625" style="25" customWidth="1"/>
    <col min="2289" max="2289" width="14.578125" style="25" customWidth="1"/>
    <col min="2290" max="2290" width="14.20703125" style="25" customWidth="1"/>
    <col min="2291" max="2537" width="9.3125" style="25"/>
    <col min="2538" max="2538" width="5.26171875" style="25" customWidth="1"/>
    <col min="2539" max="2539" width="35.1015625" style="25" customWidth="1"/>
    <col min="2540" max="2540" width="6.83984375" style="25" customWidth="1"/>
    <col min="2541" max="2541" width="31.05078125" style="25" customWidth="1"/>
    <col min="2542" max="2542" width="24.89453125" style="25" customWidth="1"/>
    <col min="2543" max="2543" width="8.41796875" style="25" customWidth="1"/>
    <col min="2544" max="2544" width="9.62890625" style="25" customWidth="1"/>
    <col min="2545" max="2545" width="14.578125" style="25" customWidth="1"/>
    <col min="2546" max="2546" width="14.20703125" style="25" customWidth="1"/>
    <col min="2547" max="2793" width="9.3125" style="25"/>
    <col min="2794" max="2794" width="5.26171875" style="25" customWidth="1"/>
    <col min="2795" max="2795" width="35.1015625" style="25" customWidth="1"/>
    <col min="2796" max="2796" width="6.83984375" style="25" customWidth="1"/>
    <col min="2797" max="2797" width="31.05078125" style="25" customWidth="1"/>
    <col min="2798" max="2798" width="24.89453125" style="25" customWidth="1"/>
    <col min="2799" max="2799" width="8.41796875" style="25" customWidth="1"/>
    <col min="2800" max="2800" width="9.62890625" style="25" customWidth="1"/>
    <col min="2801" max="2801" width="14.578125" style="25" customWidth="1"/>
    <col min="2802" max="2802" width="14.20703125" style="25" customWidth="1"/>
    <col min="2803" max="3049" width="9.3125" style="25"/>
    <col min="3050" max="3050" width="5.26171875" style="25" customWidth="1"/>
    <col min="3051" max="3051" width="35.1015625" style="25" customWidth="1"/>
    <col min="3052" max="3052" width="6.83984375" style="25" customWidth="1"/>
    <col min="3053" max="3053" width="31.05078125" style="25" customWidth="1"/>
    <col min="3054" max="3054" width="24.89453125" style="25" customWidth="1"/>
    <col min="3055" max="3055" width="8.41796875" style="25" customWidth="1"/>
    <col min="3056" max="3056" width="9.62890625" style="25" customWidth="1"/>
    <col min="3057" max="3057" width="14.578125" style="25" customWidth="1"/>
    <col min="3058" max="3058" width="14.20703125" style="25" customWidth="1"/>
    <col min="3059" max="3305" width="9.3125" style="25"/>
    <col min="3306" max="3306" width="5.26171875" style="25" customWidth="1"/>
    <col min="3307" max="3307" width="35.1015625" style="25" customWidth="1"/>
    <col min="3308" max="3308" width="6.83984375" style="25" customWidth="1"/>
    <col min="3309" max="3309" width="31.05078125" style="25" customWidth="1"/>
    <col min="3310" max="3310" width="24.89453125" style="25" customWidth="1"/>
    <col min="3311" max="3311" width="8.41796875" style="25" customWidth="1"/>
    <col min="3312" max="3312" width="9.62890625" style="25" customWidth="1"/>
    <col min="3313" max="3313" width="14.578125" style="25" customWidth="1"/>
    <col min="3314" max="3314" width="14.20703125" style="25" customWidth="1"/>
    <col min="3315" max="3561" width="9.3125" style="25"/>
    <col min="3562" max="3562" width="5.26171875" style="25" customWidth="1"/>
    <col min="3563" max="3563" width="35.1015625" style="25" customWidth="1"/>
    <col min="3564" max="3564" width="6.83984375" style="25" customWidth="1"/>
    <col min="3565" max="3565" width="31.05078125" style="25" customWidth="1"/>
    <col min="3566" max="3566" width="24.89453125" style="25" customWidth="1"/>
    <col min="3567" max="3567" width="8.41796875" style="25" customWidth="1"/>
    <col min="3568" max="3568" width="9.62890625" style="25" customWidth="1"/>
    <col min="3569" max="3569" width="14.578125" style="25" customWidth="1"/>
    <col min="3570" max="3570" width="14.20703125" style="25" customWidth="1"/>
    <col min="3571" max="3817" width="9.3125" style="25"/>
    <col min="3818" max="3818" width="5.26171875" style="25" customWidth="1"/>
    <col min="3819" max="3819" width="35.1015625" style="25" customWidth="1"/>
    <col min="3820" max="3820" width="6.83984375" style="25" customWidth="1"/>
    <col min="3821" max="3821" width="31.05078125" style="25" customWidth="1"/>
    <col min="3822" max="3822" width="24.89453125" style="25" customWidth="1"/>
    <col min="3823" max="3823" width="8.41796875" style="25" customWidth="1"/>
    <col min="3824" max="3824" width="9.62890625" style="25" customWidth="1"/>
    <col min="3825" max="3825" width="14.578125" style="25" customWidth="1"/>
    <col min="3826" max="3826" width="14.20703125" style="25" customWidth="1"/>
    <col min="3827" max="4073" width="9.3125" style="25"/>
    <col min="4074" max="4074" width="5.26171875" style="25" customWidth="1"/>
    <col min="4075" max="4075" width="35.1015625" style="25" customWidth="1"/>
    <col min="4076" max="4076" width="6.83984375" style="25" customWidth="1"/>
    <col min="4077" max="4077" width="31.05078125" style="25" customWidth="1"/>
    <col min="4078" max="4078" width="24.89453125" style="25" customWidth="1"/>
    <col min="4079" max="4079" width="8.41796875" style="25" customWidth="1"/>
    <col min="4080" max="4080" width="9.62890625" style="25" customWidth="1"/>
    <col min="4081" max="4081" width="14.578125" style="25" customWidth="1"/>
    <col min="4082" max="4082" width="14.20703125" style="25" customWidth="1"/>
    <col min="4083" max="4329" width="9.3125" style="25"/>
    <col min="4330" max="4330" width="5.26171875" style="25" customWidth="1"/>
    <col min="4331" max="4331" width="35.1015625" style="25" customWidth="1"/>
    <col min="4332" max="4332" width="6.83984375" style="25" customWidth="1"/>
    <col min="4333" max="4333" width="31.05078125" style="25" customWidth="1"/>
    <col min="4334" max="4334" width="24.89453125" style="25" customWidth="1"/>
    <col min="4335" max="4335" width="8.41796875" style="25" customWidth="1"/>
    <col min="4336" max="4336" width="9.62890625" style="25" customWidth="1"/>
    <col min="4337" max="4337" width="14.578125" style="25" customWidth="1"/>
    <col min="4338" max="4338" width="14.20703125" style="25" customWidth="1"/>
    <col min="4339" max="4585" width="9.3125" style="25"/>
    <col min="4586" max="4586" width="5.26171875" style="25" customWidth="1"/>
    <col min="4587" max="4587" width="35.1015625" style="25" customWidth="1"/>
    <col min="4588" max="4588" width="6.83984375" style="25" customWidth="1"/>
    <col min="4589" max="4589" width="31.05078125" style="25" customWidth="1"/>
    <col min="4590" max="4590" width="24.89453125" style="25" customWidth="1"/>
    <col min="4591" max="4591" width="8.41796875" style="25" customWidth="1"/>
    <col min="4592" max="4592" width="9.62890625" style="25" customWidth="1"/>
    <col min="4593" max="4593" width="14.578125" style="25" customWidth="1"/>
    <col min="4594" max="4594" width="14.20703125" style="25" customWidth="1"/>
    <col min="4595" max="4841" width="9.3125" style="25"/>
    <col min="4842" max="4842" width="5.26171875" style="25" customWidth="1"/>
    <col min="4843" max="4843" width="35.1015625" style="25" customWidth="1"/>
    <col min="4844" max="4844" width="6.83984375" style="25" customWidth="1"/>
    <col min="4845" max="4845" width="31.05078125" style="25" customWidth="1"/>
    <col min="4846" max="4846" width="24.89453125" style="25" customWidth="1"/>
    <col min="4847" max="4847" width="8.41796875" style="25" customWidth="1"/>
    <col min="4848" max="4848" width="9.62890625" style="25" customWidth="1"/>
    <col min="4849" max="4849" width="14.578125" style="25" customWidth="1"/>
    <col min="4850" max="4850" width="14.20703125" style="25" customWidth="1"/>
    <col min="4851" max="5097" width="9.3125" style="25"/>
    <col min="5098" max="5098" width="5.26171875" style="25" customWidth="1"/>
    <col min="5099" max="5099" width="35.1015625" style="25" customWidth="1"/>
    <col min="5100" max="5100" width="6.83984375" style="25" customWidth="1"/>
    <col min="5101" max="5101" width="31.05078125" style="25" customWidth="1"/>
    <col min="5102" max="5102" width="24.89453125" style="25" customWidth="1"/>
    <col min="5103" max="5103" width="8.41796875" style="25" customWidth="1"/>
    <col min="5104" max="5104" width="9.62890625" style="25" customWidth="1"/>
    <col min="5105" max="5105" width="14.578125" style="25" customWidth="1"/>
    <col min="5106" max="5106" width="14.20703125" style="25" customWidth="1"/>
    <col min="5107" max="5353" width="9.3125" style="25"/>
    <col min="5354" max="5354" width="5.26171875" style="25" customWidth="1"/>
    <col min="5355" max="5355" width="35.1015625" style="25" customWidth="1"/>
    <col min="5356" max="5356" width="6.83984375" style="25" customWidth="1"/>
    <col min="5357" max="5357" width="31.05078125" style="25" customWidth="1"/>
    <col min="5358" max="5358" width="24.89453125" style="25" customWidth="1"/>
    <col min="5359" max="5359" width="8.41796875" style="25" customWidth="1"/>
    <col min="5360" max="5360" width="9.62890625" style="25" customWidth="1"/>
    <col min="5361" max="5361" width="14.578125" style="25" customWidth="1"/>
    <col min="5362" max="5362" width="14.20703125" style="25" customWidth="1"/>
    <col min="5363" max="5609" width="9.3125" style="25"/>
    <col min="5610" max="5610" width="5.26171875" style="25" customWidth="1"/>
    <col min="5611" max="5611" width="35.1015625" style="25" customWidth="1"/>
    <col min="5612" max="5612" width="6.83984375" style="25" customWidth="1"/>
    <col min="5613" max="5613" width="31.05078125" style="25" customWidth="1"/>
    <col min="5614" max="5614" width="24.89453125" style="25" customWidth="1"/>
    <col min="5615" max="5615" width="8.41796875" style="25" customWidth="1"/>
    <col min="5616" max="5616" width="9.62890625" style="25" customWidth="1"/>
    <col min="5617" max="5617" width="14.578125" style="25" customWidth="1"/>
    <col min="5618" max="5618" width="14.20703125" style="25" customWidth="1"/>
    <col min="5619" max="5865" width="9.3125" style="25"/>
    <col min="5866" max="5866" width="5.26171875" style="25" customWidth="1"/>
    <col min="5867" max="5867" width="35.1015625" style="25" customWidth="1"/>
    <col min="5868" max="5868" width="6.83984375" style="25" customWidth="1"/>
    <col min="5869" max="5869" width="31.05078125" style="25" customWidth="1"/>
    <col min="5870" max="5870" width="24.89453125" style="25" customWidth="1"/>
    <col min="5871" max="5871" width="8.41796875" style="25" customWidth="1"/>
    <col min="5872" max="5872" width="9.62890625" style="25" customWidth="1"/>
    <col min="5873" max="5873" width="14.578125" style="25" customWidth="1"/>
    <col min="5874" max="5874" width="14.20703125" style="25" customWidth="1"/>
    <col min="5875" max="6121" width="9.3125" style="25"/>
    <col min="6122" max="6122" width="5.26171875" style="25" customWidth="1"/>
    <col min="6123" max="6123" width="35.1015625" style="25" customWidth="1"/>
    <col min="6124" max="6124" width="6.83984375" style="25" customWidth="1"/>
    <col min="6125" max="6125" width="31.05078125" style="25" customWidth="1"/>
    <col min="6126" max="6126" width="24.89453125" style="25" customWidth="1"/>
    <col min="6127" max="6127" width="8.41796875" style="25" customWidth="1"/>
    <col min="6128" max="6128" width="9.62890625" style="25" customWidth="1"/>
    <col min="6129" max="6129" width="14.578125" style="25" customWidth="1"/>
    <col min="6130" max="6130" width="14.20703125" style="25" customWidth="1"/>
    <col min="6131" max="6377" width="9.3125" style="25"/>
    <col min="6378" max="6378" width="5.26171875" style="25" customWidth="1"/>
    <col min="6379" max="6379" width="35.1015625" style="25" customWidth="1"/>
    <col min="6380" max="6380" width="6.83984375" style="25" customWidth="1"/>
    <col min="6381" max="6381" width="31.05078125" style="25" customWidth="1"/>
    <col min="6382" max="6382" width="24.89453125" style="25" customWidth="1"/>
    <col min="6383" max="6383" width="8.41796875" style="25" customWidth="1"/>
    <col min="6384" max="6384" width="9.62890625" style="25" customWidth="1"/>
    <col min="6385" max="6385" width="14.578125" style="25" customWidth="1"/>
    <col min="6386" max="6386" width="14.20703125" style="25" customWidth="1"/>
    <col min="6387" max="6633" width="9.3125" style="25"/>
    <col min="6634" max="6634" width="5.26171875" style="25" customWidth="1"/>
    <col min="6635" max="6635" width="35.1015625" style="25" customWidth="1"/>
    <col min="6636" max="6636" width="6.83984375" style="25" customWidth="1"/>
    <col min="6637" max="6637" width="31.05078125" style="25" customWidth="1"/>
    <col min="6638" max="6638" width="24.89453125" style="25" customWidth="1"/>
    <col min="6639" max="6639" width="8.41796875" style="25" customWidth="1"/>
    <col min="6640" max="6640" width="9.62890625" style="25" customWidth="1"/>
    <col min="6641" max="6641" width="14.578125" style="25" customWidth="1"/>
    <col min="6642" max="6642" width="14.20703125" style="25" customWidth="1"/>
    <col min="6643" max="6889" width="9.3125" style="25"/>
    <col min="6890" max="6890" width="5.26171875" style="25" customWidth="1"/>
    <col min="6891" max="6891" width="35.1015625" style="25" customWidth="1"/>
    <col min="6892" max="6892" width="6.83984375" style="25" customWidth="1"/>
    <col min="6893" max="6893" width="31.05078125" style="25" customWidth="1"/>
    <col min="6894" max="6894" width="24.89453125" style="25" customWidth="1"/>
    <col min="6895" max="6895" width="8.41796875" style="25" customWidth="1"/>
    <col min="6896" max="6896" width="9.62890625" style="25" customWidth="1"/>
    <col min="6897" max="6897" width="14.578125" style="25" customWidth="1"/>
    <col min="6898" max="6898" width="14.20703125" style="25" customWidth="1"/>
    <col min="6899" max="7145" width="9.3125" style="25"/>
    <col min="7146" max="7146" width="5.26171875" style="25" customWidth="1"/>
    <col min="7147" max="7147" width="35.1015625" style="25" customWidth="1"/>
    <col min="7148" max="7148" width="6.83984375" style="25" customWidth="1"/>
    <col min="7149" max="7149" width="31.05078125" style="25" customWidth="1"/>
    <col min="7150" max="7150" width="24.89453125" style="25" customWidth="1"/>
    <col min="7151" max="7151" width="8.41796875" style="25" customWidth="1"/>
    <col min="7152" max="7152" width="9.62890625" style="25" customWidth="1"/>
    <col min="7153" max="7153" width="14.578125" style="25" customWidth="1"/>
    <col min="7154" max="7154" width="14.20703125" style="25" customWidth="1"/>
    <col min="7155" max="7401" width="9.3125" style="25"/>
    <col min="7402" max="7402" width="5.26171875" style="25" customWidth="1"/>
    <col min="7403" max="7403" width="35.1015625" style="25" customWidth="1"/>
    <col min="7404" max="7404" width="6.83984375" style="25" customWidth="1"/>
    <col min="7405" max="7405" width="31.05078125" style="25" customWidth="1"/>
    <col min="7406" max="7406" width="24.89453125" style="25" customWidth="1"/>
    <col min="7407" max="7407" width="8.41796875" style="25" customWidth="1"/>
    <col min="7408" max="7408" width="9.62890625" style="25" customWidth="1"/>
    <col min="7409" max="7409" width="14.578125" style="25" customWidth="1"/>
    <col min="7410" max="7410" width="14.20703125" style="25" customWidth="1"/>
    <col min="7411" max="7657" width="9.3125" style="25"/>
    <col min="7658" max="7658" width="5.26171875" style="25" customWidth="1"/>
    <col min="7659" max="7659" width="35.1015625" style="25" customWidth="1"/>
    <col min="7660" max="7660" width="6.83984375" style="25" customWidth="1"/>
    <col min="7661" max="7661" width="31.05078125" style="25" customWidth="1"/>
    <col min="7662" max="7662" width="24.89453125" style="25" customWidth="1"/>
    <col min="7663" max="7663" width="8.41796875" style="25" customWidth="1"/>
    <col min="7664" max="7664" width="9.62890625" style="25" customWidth="1"/>
    <col min="7665" max="7665" width="14.578125" style="25" customWidth="1"/>
    <col min="7666" max="7666" width="14.20703125" style="25" customWidth="1"/>
    <col min="7667" max="7913" width="9.3125" style="25"/>
    <col min="7914" max="7914" width="5.26171875" style="25" customWidth="1"/>
    <col min="7915" max="7915" width="35.1015625" style="25" customWidth="1"/>
    <col min="7916" max="7916" width="6.83984375" style="25" customWidth="1"/>
    <col min="7917" max="7917" width="31.05078125" style="25" customWidth="1"/>
    <col min="7918" max="7918" width="24.89453125" style="25" customWidth="1"/>
    <col min="7919" max="7919" width="8.41796875" style="25" customWidth="1"/>
    <col min="7920" max="7920" width="9.62890625" style="25" customWidth="1"/>
    <col min="7921" max="7921" width="14.578125" style="25" customWidth="1"/>
    <col min="7922" max="7922" width="14.20703125" style="25" customWidth="1"/>
    <col min="7923" max="8169" width="9.3125" style="25"/>
    <col min="8170" max="8170" width="5.26171875" style="25" customWidth="1"/>
    <col min="8171" max="8171" width="35.1015625" style="25" customWidth="1"/>
    <col min="8172" max="8172" width="6.83984375" style="25" customWidth="1"/>
    <col min="8173" max="8173" width="31.05078125" style="25" customWidth="1"/>
    <col min="8174" max="8174" width="24.89453125" style="25" customWidth="1"/>
    <col min="8175" max="8175" width="8.41796875" style="25" customWidth="1"/>
    <col min="8176" max="8176" width="9.62890625" style="25" customWidth="1"/>
    <col min="8177" max="8177" width="14.578125" style="25" customWidth="1"/>
    <col min="8178" max="8178" width="14.20703125" style="25" customWidth="1"/>
    <col min="8179" max="8425" width="9.3125" style="25"/>
    <col min="8426" max="8426" width="5.26171875" style="25" customWidth="1"/>
    <col min="8427" max="8427" width="35.1015625" style="25" customWidth="1"/>
    <col min="8428" max="8428" width="6.83984375" style="25" customWidth="1"/>
    <col min="8429" max="8429" width="31.05078125" style="25" customWidth="1"/>
    <col min="8430" max="8430" width="24.89453125" style="25" customWidth="1"/>
    <col min="8431" max="8431" width="8.41796875" style="25" customWidth="1"/>
    <col min="8432" max="8432" width="9.62890625" style="25" customWidth="1"/>
    <col min="8433" max="8433" width="14.578125" style="25" customWidth="1"/>
    <col min="8434" max="8434" width="14.20703125" style="25" customWidth="1"/>
    <col min="8435" max="8681" width="9.3125" style="25"/>
    <col min="8682" max="8682" width="5.26171875" style="25" customWidth="1"/>
    <col min="8683" max="8683" width="35.1015625" style="25" customWidth="1"/>
    <col min="8684" max="8684" width="6.83984375" style="25" customWidth="1"/>
    <col min="8685" max="8685" width="31.05078125" style="25" customWidth="1"/>
    <col min="8686" max="8686" width="24.89453125" style="25" customWidth="1"/>
    <col min="8687" max="8687" width="8.41796875" style="25" customWidth="1"/>
    <col min="8688" max="8688" width="9.62890625" style="25" customWidth="1"/>
    <col min="8689" max="8689" width="14.578125" style="25" customWidth="1"/>
    <col min="8690" max="8690" width="14.20703125" style="25" customWidth="1"/>
    <col min="8691" max="8937" width="9.3125" style="25"/>
    <col min="8938" max="8938" width="5.26171875" style="25" customWidth="1"/>
    <col min="8939" max="8939" width="35.1015625" style="25" customWidth="1"/>
    <col min="8940" max="8940" width="6.83984375" style="25" customWidth="1"/>
    <col min="8941" max="8941" width="31.05078125" style="25" customWidth="1"/>
    <col min="8942" max="8942" width="24.89453125" style="25" customWidth="1"/>
    <col min="8943" max="8943" width="8.41796875" style="25" customWidth="1"/>
    <col min="8944" max="8944" width="9.62890625" style="25" customWidth="1"/>
    <col min="8945" max="8945" width="14.578125" style="25" customWidth="1"/>
    <col min="8946" max="8946" width="14.20703125" style="25" customWidth="1"/>
    <col min="8947" max="9193" width="9.3125" style="25"/>
    <col min="9194" max="9194" width="5.26171875" style="25" customWidth="1"/>
    <col min="9195" max="9195" width="35.1015625" style="25" customWidth="1"/>
    <col min="9196" max="9196" width="6.83984375" style="25" customWidth="1"/>
    <col min="9197" max="9197" width="31.05078125" style="25" customWidth="1"/>
    <col min="9198" max="9198" width="24.89453125" style="25" customWidth="1"/>
    <col min="9199" max="9199" width="8.41796875" style="25" customWidth="1"/>
    <col min="9200" max="9200" width="9.62890625" style="25" customWidth="1"/>
    <col min="9201" max="9201" width="14.578125" style="25" customWidth="1"/>
    <col min="9202" max="9202" width="14.20703125" style="25" customWidth="1"/>
    <col min="9203" max="9449" width="9.3125" style="25"/>
    <col min="9450" max="9450" width="5.26171875" style="25" customWidth="1"/>
    <col min="9451" max="9451" width="35.1015625" style="25" customWidth="1"/>
    <col min="9452" max="9452" width="6.83984375" style="25" customWidth="1"/>
    <col min="9453" max="9453" width="31.05078125" style="25" customWidth="1"/>
    <col min="9454" max="9454" width="24.89453125" style="25" customWidth="1"/>
    <col min="9455" max="9455" width="8.41796875" style="25" customWidth="1"/>
    <col min="9456" max="9456" width="9.62890625" style="25" customWidth="1"/>
    <col min="9457" max="9457" width="14.578125" style="25" customWidth="1"/>
    <col min="9458" max="9458" width="14.20703125" style="25" customWidth="1"/>
    <col min="9459" max="9705" width="9.3125" style="25"/>
    <col min="9706" max="9706" width="5.26171875" style="25" customWidth="1"/>
    <col min="9707" max="9707" width="35.1015625" style="25" customWidth="1"/>
    <col min="9708" max="9708" width="6.83984375" style="25" customWidth="1"/>
    <col min="9709" max="9709" width="31.05078125" style="25" customWidth="1"/>
    <col min="9710" max="9710" width="24.89453125" style="25" customWidth="1"/>
    <col min="9711" max="9711" width="8.41796875" style="25" customWidth="1"/>
    <col min="9712" max="9712" width="9.62890625" style="25" customWidth="1"/>
    <col min="9713" max="9713" width="14.578125" style="25" customWidth="1"/>
    <col min="9714" max="9714" width="14.20703125" style="25" customWidth="1"/>
    <col min="9715" max="9961" width="9.3125" style="25"/>
    <col min="9962" max="9962" width="5.26171875" style="25" customWidth="1"/>
    <col min="9963" max="9963" width="35.1015625" style="25" customWidth="1"/>
    <col min="9964" max="9964" width="6.83984375" style="25" customWidth="1"/>
    <col min="9965" max="9965" width="31.05078125" style="25" customWidth="1"/>
    <col min="9966" max="9966" width="24.89453125" style="25" customWidth="1"/>
    <col min="9967" max="9967" width="8.41796875" style="25" customWidth="1"/>
    <col min="9968" max="9968" width="9.62890625" style="25" customWidth="1"/>
    <col min="9969" max="9969" width="14.578125" style="25" customWidth="1"/>
    <col min="9970" max="9970" width="14.20703125" style="25" customWidth="1"/>
    <col min="9971" max="10217" width="9.3125" style="25"/>
    <col min="10218" max="10218" width="5.26171875" style="25" customWidth="1"/>
    <col min="10219" max="10219" width="35.1015625" style="25" customWidth="1"/>
    <col min="10220" max="10220" width="6.83984375" style="25" customWidth="1"/>
    <col min="10221" max="10221" width="31.05078125" style="25" customWidth="1"/>
    <col min="10222" max="10222" width="24.89453125" style="25" customWidth="1"/>
    <col min="10223" max="10223" width="8.41796875" style="25" customWidth="1"/>
    <col min="10224" max="10224" width="9.62890625" style="25" customWidth="1"/>
    <col min="10225" max="10225" width="14.578125" style="25" customWidth="1"/>
    <col min="10226" max="10226" width="14.20703125" style="25" customWidth="1"/>
    <col min="10227" max="10473" width="9.3125" style="25"/>
    <col min="10474" max="10474" width="5.26171875" style="25" customWidth="1"/>
    <col min="10475" max="10475" width="35.1015625" style="25" customWidth="1"/>
    <col min="10476" max="10476" width="6.83984375" style="25" customWidth="1"/>
    <col min="10477" max="10477" width="31.05078125" style="25" customWidth="1"/>
    <col min="10478" max="10478" width="24.89453125" style="25" customWidth="1"/>
    <col min="10479" max="10479" width="8.41796875" style="25" customWidth="1"/>
    <col min="10480" max="10480" width="9.62890625" style="25" customWidth="1"/>
    <col min="10481" max="10481" width="14.578125" style="25" customWidth="1"/>
    <col min="10482" max="10482" width="14.20703125" style="25" customWidth="1"/>
    <col min="10483" max="10729" width="9.3125" style="25"/>
    <col min="10730" max="10730" width="5.26171875" style="25" customWidth="1"/>
    <col min="10731" max="10731" width="35.1015625" style="25" customWidth="1"/>
    <col min="10732" max="10732" width="6.83984375" style="25" customWidth="1"/>
    <col min="10733" max="10733" width="31.05078125" style="25" customWidth="1"/>
    <col min="10734" max="10734" width="24.89453125" style="25" customWidth="1"/>
    <col min="10735" max="10735" width="8.41796875" style="25" customWidth="1"/>
    <col min="10736" max="10736" width="9.62890625" style="25" customWidth="1"/>
    <col min="10737" max="10737" width="14.578125" style="25" customWidth="1"/>
    <col min="10738" max="10738" width="14.20703125" style="25" customWidth="1"/>
    <col min="10739" max="10985" width="9.3125" style="25"/>
    <col min="10986" max="10986" width="5.26171875" style="25" customWidth="1"/>
    <col min="10987" max="10987" width="35.1015625" style="25" customWidth="1"/>
    <col min="10988" max="10988" width="6.83984375" style="25" customWidth="1"/>
    <col min="10989" max="10989" width="31.05078125" style="25" customWidth="1"/>
    <col min="10990" max="10990" width="24.89453125" style="25" customWidth="1"/>
    <col min="10991" max="10991" width="8.41796875" style="25" customWidth="1"/>
    <col min="10992" max="10992" width="9.62890625" style="25" customWidth="1"/>
    <col min="10993" max="10993" width="14.578125" style="25" customWidth="1"/>
    <col min="10994" max="10994" width="14.20703125" style="25" customWidth="1"/>
    <col min="10995" max="11241" width="9.3125" style="25"/>
    <col min="11242" max="11242" width="5.26171875" style="25" customWidth="1"/>
    <col min="11243" max="11243" width="35.1015625" style="25" customWidth="1"/>
    <col min="11244" max="11244" width="6.83984375" style="25" customWidth="1"/>
    <col min="11245" max="11245" width="31.05078125" style="25" customWidth="1"/>
    <col min="11246" max="11246" width="24.89453125" style="25" customWidth="1"/>
    <col min="11247" max="11247" width="8.41796875" style="25" customWidth="1"/>
    <col min="11248" max="11248" width="9.62890625" style="25" customWidth="1"/>
    <col min="11249" max="11249" width="14.578125" style="25" customWidth="1"/>
    <col min="11250" max="11250" width="14.20703125" style="25" customWidth="1"/>
    <col min="11251" max="11497" width="9.3125" style="25"/>
    <col min="11498" max="11498" width="5.26171875" style="25" customWidth="1"/>
    <col min="11499" max="11499" width="35.1015625" style="25" customWidth="1"/>
    <col min="11500" max="11500" width="6.83984375" style="25" customWidth="1"/>
    <col min="11501" max="11501" width="31.05078125" style="25" customWidth="1"/>
    <col min="11502" max="11502" width="24.89453125" style="25" customWidth="1"/>
    <col min="11503" max="11503" width="8.41796875" style="25" customWidth="1"/>
    <col min="11504" max="11504" width="9.62890625" style="25" customWidth="1"/>
    <col min="11505" max="11505" width="14.578125" style="25" customWidth="1"/>
    <col min="11506" max="11506" width="14.20703125" style="25" customWidth="1"/>
    <col min="11507" max="11753" width="9.3125" style="25"/>
    <col min="11754" max="11754" width="5.26171875" style="25" customWidth="1"/>
    <col min="11755" max="11755" width="35.1015625" style="25" customWidth="1"/>
    <col min="11756" max="11756" width="6.83984375" style="25" customWidth="1"/>
    <col min="11757" max="11757" width="31.05078125" style="25" customWidth="1"/>
    <col min="11758" max="11758" width="24.89453125" style="25" customWidth="1"/>
    <col min="11759" max="11759" width="8.41796875" style="25" customWidth="1"/>
    <col min="11760" max="11760" width="9.62890625" style="25" customWidth="1"/>
    <col min="11761" max="11761" width="14.578125" style="25" customWidth="1"/>
    <col min="11762" max="11762" width="14.20703125" style="25" customWidth="1"/>
    <col min="11763" max="12009" width="9.3125" style="25"/>
    <col min="12010" max="12010" width="5.26171875" style="25" customWidth="1"/>
    <col min="12011" max="12011" width="35.1015625" style="25" customWidth="1"/>
    <col min="12012" max="12012" width="6.83984375" style="25" customWidth="1"/>
    <col min="12013" max="12013" width="31.05078125" style="25" customWidth="1"/>
    <col min="12014" max="12014" width="24.89453125" style="25" customWidth="1"/>
    <col min="12015" max="12015" width="8.41796875" style="25" customWidth="1"/>
    <col min="12016" max="12016" width="9.62890625" style="25" customWidth="1"/>
    <col min="12017" max="12017" width="14.578125" style="25" customWidth="1"/>
    <col min="12018" max="12018" width="14.20703125" style="25" customWidth="1"/>
    <col min="12019" max="12265" width="9.3125" style="25"/>
    <col min="12266" max="12266" width="5.26171875" style="25" customWidth="1"/>
    <col min="12267" max="12267" width="35.1015625" style="25" customWidth="1"/>
    <col min="12268" max="12268" width="6.83984375" style="25" customWidth="1"/>
    <col min="12269" max="12269" width="31.05078125" style="25" customWidth="1"/>
    <col min="12270" max="12270" width="24.89453125" style="25" customWidth="1"/>
    <col min="12271" max="12271" width="8.41796875" style="25" customWidth="1"/>
    <col min="12272" max="12272" width="9.62890625" style="25" customWidth="1"/>
    <col min="12273" max="12273" width="14.578125" style="25" customWidth="1"/>
    <col min="12274" max="12274" width="14.20703125" style="25" customWidth="1"/>
    <col min="12275" max="12521" width="9.3125" style="25"/>
    <col min="12522" max="12522" width="5.26171875" style="25" customWidth="1"/>
    <col min="12523" max="12523" width="35.1015625" style="25" customWidth="1"/>
    <col min="12524" max="12524" width="6.83984375" style="25" customWidth="1"/>
    <col min="12525" max="12525" width="31.05078125" style="25" customWidth="1"/>
    <col min="12526" max="12526" width="24.89453125" style="25" customWidth="1"/>
    <col min="12527" max="12527" width="8.41796875" style="25" customWidth="1"/>
    <col min="12528" max="12528" width="9.62890625" style="25" customWidth="1"/>
    <col min="12529" max="12529" width="14.578125" style="25" customWidth="1"/>
    <col min="12530" max="12530" width="14.20703125" style="25" customWidth="1"/>
    <col min="12531" max="12777" width="9.3125" style="25"/>
    <col min="12778" max="12778" width="5.26171875" style="25" customWidth="1"/>
    <col min="12779" max="12779" width="35.1015625" style="25" customWidth="1"/>
    <col min="12780" max="12780" width="6.83984375" style="25" customWidth="1"/>
    <col min="12781" max="12781" width="31.05078125" style="25" customWidth="1"/>
    <col min="12782" max="12782" width="24.89453125" style="25" customWidth="1"/>
    <col min="12783" max="12783" width="8.41796875" style="25" customWidth="1"/>
    <col min="12784" max="12784" width="9.62890625" style="25" customWidth="1"/>
    <col min="12785" max="12785" width="14.578125" style="25" customWidth="1"/>
    <col min="12786" max="12786" width="14.20703125" style="25" customWidth="1"/>
    <col min="12787" max="13033" width="9.3125" style="25"/>
    <col min="13034" max="13034" width="5.26171875" style="25" customWidth="1"/>
    <col min="13035" max="13035" width="35.1015625" style="25" customWidth="1"/>
    <col min="13036" max="13036" width="6.83984375" style="25" customWidth="1"/>
    <col min="13037" max="13037" width="31.05078125" style="25" customWidth="1"/>
    <col min="13038" max="13038" width="24.89453125" style="25" customWidth="1"/>
    <col min="13039" max="13039" width="8.41796875" style="25" customWidth="1"/>
    <col min="13040" max="13040" width="9.62890625" style="25" customWidth="1"/>
    <col min="13041" max="13041" width="14.578125" style="25" customWidth="1"/>
    <col min="13042" max="13042" width="14.20703125" style="25" customWidth="1"/>
    <col min="13043" max="13289" width="9.3125" style="25"/>
    <col min="13290" max="13290" width="5.26171875" style="25" customWidth="1"/>
    <col min="13291" max="13291" width="35.1015625" style="25" customWidth="1"/>
    <col min="13292" max="13292" width="6.83984375" style="25" customWidth="1"/>
    <col min="13293" max="13293" width="31.05078125" style="25" customWidth="1"/>
    <col min="13294" max="13294" width="24.89453125" style="25" customWidth="1"/>
    <col min="13295" max="13295" width="8.41796875" style="25" customWidth="1"/>
    <col min="13296" max="13296" width="9.62890625" style="25" customWidth="1"/>
    <col min="13297" max="13297" width="14.578125" style="25" customWidth="1"/>
    <col min="13298" max="13298" width="14.20703125" style="25" customWidth="1"/>
    <col min="13299" max="13545" width="9.3125" style="25"/>
    <col min="13546" max="13546" width="5.26171875" style="25" customWidth="1"/>
    <col min="13547" max="13547" width="35.1015625" style="25" customWidth="1"/>
    <col min="13548" max="13548" width="6.83984375" style="25" customWidth="1"/>
    <col min="13549" max="13549" width="31.05078125" style="25" customWidth="1"/>
    <col min="13550" max="13550" width="24.89453125" style="25" customWidth="1"/>
    <col min="13551" max="13551" width="8.41796875" style="25" customWidth="1"/>
    <col min="13552" max="13552" width="9.62890625" style="25" customWidth="1"/>
    <col min="13553" max="13553" width="14.578125" style="25" customWidth="1"/>
    <col min="13554" max="13554" width="14.20703125" style="25" customWidth="1"/>
    <col min="13555" max="13801" width="9.3125" style="25"/>
    <col min="13802" max="13802" width="5.26171875" style="25" customWidth="1"/>
    <col min="13803" max="13803" width="35.1015625" style="25" customWidth="1"/>
    <col min="13804" max="13804" width="6.83984375" style="25" customWidth="1"/>
    <col min="13805" max="13805" width="31.05078125" style="25" customWidth="1"/>
    <col min="13806" max="13806" width="24.89453125" style="25" customWidth="1"/>
    <col min="13807" max="13807" width="8.41796875" style="25" customWidth="1"/>
    <col min="13808" max="13808" width="9.62890625" style="25" customWidth="1"/>
    <col min="13809" max="13809" width="14.578125" style="25" customWidth="1"/>
    <col min="13810" max="13810" width="14.20703125" style="25" customWidth="1"/>
    <col min="13811" max="14057" width="9.3125" style="25"/>
    <col min="14058" max="14058" width="5.26171875" style="25" customWidth="1"/>
    <col min="14059" max="14059" width="35.1015625" style="25" customWidth="1"/>
    <col min="14060" max="14060" width="6.83984375" style="25" customWidth="1"/>
    <col min="14061" max="14061" width="31.05078125" style="25" customWidth="1"/>
    <col min="14062" max="14062" width="24.89453125" style="25" customWidth="1"/>
    <col min="14063" max="14063" width="8.41796875" style="25" customWidth="1"/>
    <col min="14064" max="14064" width="9.62890625" style="25" customWidth="1"/>
    <col min="14065" max="14065" width="14.578125" style="25" customWidth="1"/>
    <col min="14066" max="14066" width="14.20703125" style="25" customWidth="1"/>
    <col min="14067" max="14313" width="9.3125" style="25"/>
    <col min="14314" max="14314" width="5.26171875" style="25" customWidth="1"/>
    <col min="14315" max="14315" width="35.1015625" style="25" customWidth="1"/>
    <col min="14316" max="14316" width="6.83984375" style="25" customWidth="1"/>
    <col min="14317" max="14317" width="31.05078125" style="25" customWidth="1"/>
    <col min="14318" max="14318" width="24.89453125" style="25" customWidth="1"/>
    <col min="14319" max="14319" width="8.41796875" style="25" customWidth="1"/>
    <col min="14320" max="14320" width="9.62890625" style="25" customWidth="1"/>
    <col min="14321" max="14321" width="14.578125" style="25" customWidth="1"/>
    <col min="14322" max="14322" width="14.20703125" style="25" customWidth="1"/>
    <col min="14323" max="14569" width="9.3125" style="25"/>
    <col min="14570" max="14570" width="5.26171875" style="25" customWidth="1"/>
    <col min="14571" max="14571" width="35.1015625" style="25" customWidth="1"/>
    <col min="14572" max="14572" width="6.83984375" style="25" customWidth="1"/>
    <col min="14573" max="14573" width="31.05078125" style="25" customWidth="1"/>
    <col min="14574" max="14574" width="24.89453125" style="25" customWidth="1"/>
    <col min="14575" max="14575" width="8.41796875" style="25" customWidth="1"/>
    <col min="14576" max="14576" width="9.62890625" style="25" customWidth="1"/>
    <col min="14577" max="14577" width="14.578125" style="25" customWidth="1"/>
    <col min="14578" max="14578" width="14.20703125" style="25" customWidth="1"/>
    <col min="14579" max="14825" width="9.3125" style="25"/>
    <col min="14826" max="14826" width="5.26171875" style="25" customWidth="1"/>
    <col min="14827" max="14827" width="35.1015625" style="25" customWidth="1"/>
    <col min="14828" max="14828" width="6.83984375" style="25" customWidth="1"/>
    <col min="14829" max="14829" width="31.05078125" style="25" customWidth="1"/>
    <col min="14830" max="14830" width="24.89453125" style="25" customWidth="1"/>
    <col min="14831" max="14831" width="8.41796875" style="25" customWidth="1"/>
    <col min="14832" max="14832" width="9.62890625" style="25" customWidth="1"/>
    <col min="14833" max="14833" width="14.578125" style="25" customWidth="1"/>
    <col min="14834" max="14834" width="14.20703125" style="25" customWidth="1"/>
    <col min="14835" max="15081" width="9.3125" style="25"/>
    <col min="15082" max="15082" width="5.26171875" style="25" customWidth="1"/>
    <col min="15083" max="15083" width="35.1015625" style="25" customWidth="1"/>
    <col min="15084" max="15084" width="6.83984375" style="25" customWidth="1"/>
    <col min="15085" max="15085" width="31.05078125" style="25" customWidth="1"/>
    <col min="15086" max="15086" width="24.89453125" style="25" customWidth="1"/>
    <col min="15087" max="15087" width="8.41796875" style="25" customWidth="1"/>
    <col min="15088" max="15088" width="9.62890625" style="25" customWidth="1"/>
    <col min="15089" max="15089" width="14.578125" style="25" customWidth="1"/>
    <col min="15090" max="15090" width="14.20703125" style="25" customWidth="1"/>
    <col min="15091" max="15337" width="9.3125" style="25"/>
    <col min="15338" max="15338" width="5.26171875" style="25" customWidth="1"/>
    <col min="15339" max="15339" width="35.1015625" style="25" customWidth="1"/>
    <col min="15340" max="15340" width="6.83984375" style="25" customWidth="1"/>
    <col min="15341" max="15341" width="31.05078125" style="25" customWidth="1"/>
    <col min="15342" max="15342" width="24.89453125" style="25" customWidth="1"/>
    <col min="15343" max="15343" width="8.41796875" style="25" customWidth="1"/>
    <col min="15344" max="15344" width="9.62890625" style="25" customWidth="1"/>
    <col min="15345" max="15345" width="14.578125" style="25" customWidth="1"/>
    <col min="15346" max="15346" width="14.20703125" style="25" customWidth="1"/>
    <col min="15347" max="15593" width="9.3125" style="25"/>
    <col min="15594" max="15594" width="5.26171875" style="25" customWidth="1"/>
    <col min="15595" max="15595" width="35.1015625" style="25" customWidth="1"/>
    <col min="15596" max="15596" width="6.83984375" style="25" customWidth="1"/>
    <col min="15597" max="15597" width="31.05078125" style="25" customWidth="1"/>
    <col min="15598" max="15598" width="24.89453125" style="25" customWidth="1"/>
    <col min="15599" max="15599" width="8.41796875" style="25" customWidth="1"/>
    <col min="15600" max="15600" width="9.62890625" style="25" customWidth="1"/>
    <col min="15601" max="15601" width="14.578125" style="25" customWidth="1"/>
    <col min="15602" max="15602" width="14.20703125" style="25" customWidth="1"/>
    <col min="15603" max="15849" width="9.3125" style="25"/>
    <col min="15850" max="15850" width="5.26171875" style="25" customWidth="1"/>
    <col min="15851" max="15851" width="35.1015625" style="25" customWidth="1"/>
    <col min="15852" max="15852" width="6.83984375" style="25" customWidth="1"/>
    <col min="15853" max="15853" width="31.05078125" style="25" customWidth="1"/>
    <col min="15854" max="15854" width="24.89453125" style="25" customWidth="1"/>
    <col min="15855" max="15855" width="8.41796875" style="25" customWidth="1"/>
    <col min="15856" max="15856" width="9.62890625" style="25" customWidth="1"/>
    <col min="15857" max="15857" width="14.578125" style="25" customWidth="1"/>
    <col min="15858" max="15858" width="14.20703125" style="25" customWidth="1"/>
    <col min="15859" max="16384" width="9.3125" style="25"/>
  </cols>
  <sheetData>
    <row r="1" spans="1:14" s="19" customFormat="1" ht="14.1">
      <c r="A1" s="190"/>
      <c r="D1" s="130"/>
      <c r="E1" s="130"/>
      <c r="F1" s="130"/>
      <c r="G1" s="130"/>
      <c r="H1" s="130"/>
      <c r="I1" s="130"/>
      <c r="J1" s="130"/>
      <c r="K1" s="130"/>
      <c r="L1" s="131"/>
      <c r="M1" s="199"/>
    </row>
    <row r="2" spans="1:14" s="19" customFormat="1" ht="23.05" customHeight="1">
      <c r="A2" s="191"/>
      <c r="B2" s="42" t="s">
        <v>135</v>
      </c>
      <c r="C2" s="239" t="s">
        <v>136</v>
      </c>
      <c r="D2" s="240"/>
      <c r="E2" s="240"/>
      <c r="F2" s="240"/>
      <c r="G2" s="132"/>
      <c r="H2" s="132"/>
      <c r="I2" s="132"/>
      <c r="J2" s="132"/>
      <c r="K2" s="132"/>
      <c r="L2" s="132"/>
      <c r="M2" s="199"/>
    </row>
    <row r="3" spans="1:14" s="19" customFormat="1" ht="20.05" customHeight="1">
      <c r="A3" s="190"/>
      <c r="C3" s="1" t="str">
        <f>'[1]MT BV-Khoa'!$C$3</f>
        <v>KHOA/PHÒNG: KHOA KHÁM BỆNH</v>
      </c>
      <c r="L3" s="20"/>
      <c r="M3" s="199"/>
    </row>
    <row r="4" spans="1:14" s="18" customFormat="1" ht="20.05" customHeight="1">
      <c r="A4" s="192"/>
      <c r="B4" s="161"/>
      <c r="C4" s="162" t="s">
        <v>0</v>
      </c>
      <c r="D4" s="224" t="str">
        <f>VLOOKUP("x",STT,2,)</f>
        <v>Đặng Thị Hồng Thắm</v>
      </c>
      <c r="E4" s="224"/>
      <c r="F4" s="21"/>
      <c r="G4" s="22" t="s">
        <v>1</v>
      </c>
      <c r="H4" s="241" t="str">
        <f>IFERROR(VLOOKUP(D4,MaNV,3,0),"Chưa có tên hoặc nhập tên sai")</f>
        <v>Điều dưỡng trưởng</v>
      </c>
      <c r="I4" s="241"/>
      <c r="J4" s="241"/>
      <c r="K4" s="21"/>
      <c r="L4" s="163"/>
      <c r="M4" s="200"/>
    </row>
    <row r="5" spans="1:14" s="18" customFormat="1" ht="20.05" customHeight="1">
      <c r="A5" s="192"/>
      <c r="B5" s="164"/>
      <c r="C5" s="165" t="s">
        <v>2</v>
      </c>
      <c r="D5" s="242" t="str">
        <f>IFERROR(VLOOKUP(D4,MaNV,2,0),"Chưa có tên hoặc nhập tên sai")</f>
        <v>THD11</v>
      </c>
      <c r="E5" s="242"/>
      <c r="F5" s="242"/>
      <c r="G5" s="166" t="s">
        <v>3</v>
      </c>
      <c r="H5" s="245" t="str">
        <f>PROPER('[1]Chuc danh CV'!$C$6)</f>
        <v>Khoa Khám Bệnh</v>
      </c>
      <c r="I5" s="245"/>
      <c r="J5" s="245"/>
      <c r="K5" s="245"/>
      <c r="L5" s="167"/>
      <c r="M5" s="200"/>
    </row>
    <row r="6" spans="1:14" ht="20.05" customHeight="1">
      <c r="A6" s="192"/>
      <c r="B6" s="24" t="s">
        <v>14</v>
      </c>
      <c r="C6" s="243" t="s">
        <v>15</v>
      </c>
      <c r="D6" s="243"/>
      <c r="E6" s="243"/>
      <c r="F6" s="243"/>
      <c r="G6" s="243"/>
      <c r="H6" s="243"/>
      <c r="I6" s="243"/>
      <c r="J6" s="243"/>
      <c r="K6" s="243"/>
      <c r="L6" s="133" t="s">
        <v>16</v>
      </c>
    </row>
    <row r="7" spans="1:14" ht="20.05" customHeight="1">
      <c r="A7" s="188"/>
      <c r="B7" s="26">
        <v>1</v>
      </c>
      <c r="C7" s="244" t="s">
        <v>17</v>
      </c>
      <c r="D7" s="244"/>
      <c r="E7" s="244"/>
      <c r="F7" s="244"/>
      <c r="G7" s="244"/>
      <c r="H7" s="244"/>
      <c r="I7" s="244"/>
      <c r="J7" s="244"/>
      <c r="K7" s="244"/>
      <c r="L7" s="26"/>
    </row>
    <row r="8" spans="1:14" ht="20.05" customHeight="1">
      <c r="A8" s="190"/>
      <c r="B8" s="26">
        <v>2</v>
      </c>
      <c r="C8" s="244" t="s">
        <v>18</v>
      </c>
      <c r="D8" s="244"/>
      <c r="E8" s="244"/>
      <c r="F8" s="244"/>
      <c r="G8" s="244"/>
      <c r="H8" s="244"/>
      <c r="I8" s="244"/>
      <c r="J8" s="244"/>
      <c r="K8" s="244"/>
      <c r="L8" s="134"/>
    </row>
    <row r="9" spans="1:14" ht="20.05" customHeight="1">
      <c r="A9" s="190"/>
      <c r="B9" s="24" t="s">
        <v>19</v>
      </c>
      <c r="C9" s="246" t="s">
        <v>137</v>
      </c>
      <c r="D9" s="247"/>
      <c r="E9" s="247"/>
      <c r="F9" s="247"/>
      <c r="G9" s="247"/>
      <c r="H9" s="247"/>
      <c r="I9" s="247"/>
      <c r="J9" s="247"/>
      <c r="K9" s="248"/>
      <c r="L9" s="215">
        <f>SUM(L11:L17)</f>
        <v>0</v>
      </c>
    </row>
    <row r="10" spans="1:14" s="137" customFormat="1" ht="12.3">
      <c r="A10" s="190"/>
      <c r="B10" s="135"/>
      <c r="C10" s="135" t="s">
        <v>138</v>
      </c>
      <c r="D10" s="135" t="s">
        <v>29</v>
      </c>
      <c r="E10" s="135" t="s">
        <v>139</v>
      </c>
      <c r="F10" s="135" t="s">
        <v>5</v>
      </c>
      <c r="G10" s="135" t="s">
        <v>140</v>
      </c>
      <c r="H10" s="135" t="s">
        <v>6</v>
      </c>
      <c r="I10" s="136" t="s">
        <v>7</v>
      </c>
      <c r="J10" s="135" t="s">
        <v>8</v>
      </c>
      <c r="K10" s="135" t="s">
        <v>141</v>
      </c>
      <c r="L10" s="135" t="s">
        <v>16</v>
      </c>
      <c r="M10" s="193"/>
    </row>
    <row r="11" spans="1:14" ht="24.6">
      <c r="A11" s="197">
        <f ca="1">IFERROR(MATCH("x",OFFSET('[1]3.ĐD truong'!$N$6,A10+1,0,30,1),0)+A10,"")</f>
        <v>1</v>
      </c>
      <c r="B11" s="26">
        <f ca="1">IF(LEN(A11)&gt;0,RANK(A11,$A$11:$A$17,1),"")</f>
        <v>1</v>
      </c>
      <c r="C11" s="71" t="str">
        <f ca="1">IFERROR(INDEX('[1]3.ĐD truong'!$C$7:$C$37,A11,0),"")</f>
        <v>Tổng Doanh thu tăng 10% so với năm 2022</v>
      </c>
      <c r="D11" s="138">
        <f ca="1">IFERROR(INDEX('[1]3.ĐD truong'!$O$7:$O$37,A11,0),"")</f>
        <v>1</v>
      </c>
      <c r="E11" s="177" t="str">
        <f ca="1">IFERROR(VLOOKUP(C11,'[1]MT khoa'!$C$7:$J$37,3,0),"")</f>
        <v>Tổng doanh thu dịch vụ thực tế</v>
      </c>
      <c r="F11" s="178" t="str">
        <f ca="1">IFERROR(VLOOKUP(C11,'[1]MT khoa'!$C$7:$J$37,4,0),"")</f>
        <v>KQ = TH/KH * 100%
(MIN = 8%)</v>
      </c>
      <c r="G11" s="179" t="str">
        <f ca="1">IFERROR(VLOOKUP(C11,'[1]MT khoa'!$C$7:$J$37,6,0),"")</f>
        <v>P. Kế toán</v>
      </c>
      <c r="H11" s="180" t="str">
        <f ca="1">IFERROR(VLOOKUP(C11,'[1]MT khoa'!$C$7:$J$37,7,0),"")</f>
        <v>%</v>
      </c>
      <c r="I11" s="11">
        <f ca="1">IFERROR(VLOOKUP(C11,'[1]MT khoa'!$C$7:$J$37,8,0),"")</f>
        <v>0.1</v>
      </c>
      <c r="J11" s="11" t="str">
        <f ca="1">IFERROR(IF(LEN(VLOOKUP(C11,'[1]MT khoa'!$C$7:$R$37,16,0))=0,"",VLOOKUP(C11,'[1]MT khoa'!$C$7:$R$37,16,0)),"")</f>
        <v>q5</v>
      </c>
      <c r="K11" s="139"/>
      <c r="L11" s="214" t="str">
        <f>IF(LEN(K11)=0,"",K11*D11)</f>
        <v/>
      </c>
      <c r="M11" s="194">
        <f ca="1">IFERROR(MATCH(C11,'[1]MT khoa'!$C$7:$C$37,0),"")</f>
        <v>1</v>
      </c>
      <c r="N11" s="25" t="str">
        <f ca="1">SUBSTITUTE((IFERROR(VLOOKUP(C11,'[1]MT khoa'!$C$7:$V$37,20,0),"")),"@",ROW())</f>
        <v>=IF(OR(J11="";J11&lt;8%);0%;J11/I11*100%)</v>
      </c>
    </row>
    <row r="12" spans="1:14" ht="12.3">
      <c r="A12" s="197">
        <f ca="1">IFERROR(MATCH("x",OFFSET('[1]3.ĐD truong'!$N$6,A11+1,0,30,1),0)+A11,"")</f>
        <v>12</v>
      </c>
      <c r="B12" s="26">
        <f t="shared" ref="B12:B17" ca="1" si="0">IF(LEN(A12)&gt;0,RANK(A12,$A$11:$A$17,1),"")</f>
        <v>2</v>
      </c>
      <c r="C12" s="71" t="str">
        <f ca="1">IFERROR(INDEX('[1]3.ĐD truong'!$C$7:$C$37,A12,0),"")</f>
        <v/>
      </c>
      <c r="D12" s="138" t="str">
        <f ca="1">IFERROR(INDEX('[1]3.ĐD truong'!$O$7:$O$37,A12,0),"")</f>
        <v/>
      </c>
      <c r="E12" s="177" t="str">
        <f ca="1">IFERROR(VLOOKUP(C12,'[1]MT khoa'!$C$7:$J$37,3,0),"")</f>
        <v/>
      </c>
      <c r="F12" s="178" t="str">
        <f ca="1">IFERROR(VLOOKUP(C12,'[1]MT khoa'!$C$7:$J$37,4,0),"")</f>
        <v/>
      </c>
      <c r="G12" s="179" t="str">
        <f ca="1">IFERROR(VLOOKUP(C12,'[1]MT khoa'!$C$7:$J$37,6,0),"")</f>
        <v/>
      </c>
      <c r="H12" s="180" t="str">
        <f ca="1">IFERROR(VLOOKUP(C12,'[1]MT khoa'!$C$7:$J$37,7,0),"")</f>
        <v/>
      </c>
      <c r="I12" s="12" t="str">
        <f ca="1">IFERROR(VLOOKUP(C12,'[1]MT khoa'!$C$7:$J$37,8,0),"")</f>
        <v/>
      </c>
      <c r="J12" s="11" t="str">
        <f ca="1">IFERROR(IF(LEN(VLOOKUP(C12,'[1]MT khoa'!$C$7:$R$37,16,0))=0,"",VLOOKUP(C12,'[1]MT khoa'!$C$7:$R$37,16,0)),"")</f>
        <v/>
      </c>
      <c r="K12" s="139"/>
      <c r="L12" s="214" t="str">
        <f t="shared" ref="L12:L17" si="1">IF(LEN(K12)=0,"",K12*D12)</f>
        <v/>
      </c>
      <c r="M12" s="194" t="str">
        <f ca="1">IFERROR(MATCH(C12,'[1]MT khoa'!$C$7:$C$37,0),"")</f>
        <v/>
      </c>
      <c r="N12" s="25" t="str">
        <f ca="1">SUBSTITUTE((IFERROR(VLOOKUP(C12,'[1]MT khoa'!$C$7:$V$37,20,0),"")),"@",ROW())</f>
        <v/>
      </c>
    </row>
    <row r="13" spans="1:14" ht="12.3">
      <c r="A13" s="197" t="str">
        <f ca="1">IFERROR(MATCH("x",OFFSET('[1]3.ĐD truong'!$N$6,A12+1,0,30,1),0)+A12,"")</f>
        <v/>
      </c>
      <c r="B13" s="26" t="str">
        <f t="shared" ca="1" si="0"/>
        <v/>
      </c>
      <c r="C13" s="71" t="str">
        <f ca="1">IFERROR(INDEX('[1]3.ĐD truong'!$C$7:$C$37,A13,0),"")</f>
        <v/>
      </c>
      <c r="D13" s="138" t="str">
        <f ca="1">IFERROR(INDEX('[1]3.ĐD truong'!$O$7:$O$37,A13,0),"")</f>
        <v/>
      </c>
      <c r="E13" s="177" t="str">
        <f ca="1">IFERROR(VLOOKUP(C13,'[1]MT khoa'!$C$7:$J$37,3,0),"")</f>
        <v/>
      </c>
      <c r="F13" s="178" t="str">
        <f ca="1">IFERROR(VLOOKUP(C13,'[1]MT khoa'!$C$7:$J$37,4,0),"")</f>
        <v/>
      </c>
      <c r="G13" s="179" t="str">
        <f ca="1">IFERROR(VLOOKUP(C13,'[1]MT khoa'!$C$7:$J$37,6,0),"")</f>
        <v/>
      </c>
      <c r="H13" s="180" t="str">
        <f ca="1">IFERROR(VLOOKUP(C13,'[1]MT khoa'!$C$7:$J$37,7,0),"")</f>
        <v/>
      </c>
      <c r="I13" s="181" t="str">
        <f ca="1">IFERROR(VLOOKUP(C13,'[1]MT khoa'!$C$7:$J$37,8,0),"")</f>
        <v/>
      </c>
      <c r="J13" s="181" t="str">
        <f ca="1">IFERROR(IF(LEN(VLOOKUP(C13,'[1]MT khoa'!$C$7:$R$37,16,0))=0,"",VLOOKUP(C13,'[1]MT khoa'!$C$7:$R$37,16,0)),"")</f>
        <v/>
      </c>
      <c r="K13" s="139"/>
      <c r="L13" s="214" t="str">
        <f t="shared" si="1"/>
        <v/>
      </c>
      <c r="M13" s="194" t="str">
        <f ca="1">IFERROR(MATCH(C13,'[1]MT khoa'!$C$7:$C$37,0),"")</f>
        <v/>
      </c>
      <c r="N13" s="25" t="str">
        <f ca="1">SUBSTITUTE((IFERROR(VLOOKUP(C13,'[1]MT khoa'!$C$7:$V$37,20,0),"")),"@",ROW())</f>
        <v/>
      </c>
    </row>
    <row r="14" spans="1:14" ht="12.3">
      <c r="A14" s="197" t="str">
        <f ca="1">IFERROR(MATCH("x",OFFSET('[1]3.ĐD truong'!$N$6,A13+1,0,30,1),0)+A13,"")</f>
        <v/>
      </c>
      <c r="B14" s="26" t="str">
        <f t="shared" ca="1" si="0"/>
        <v/>
      </c>
      <c r="C14" s="71" t="str">
        <f ca="1">IFERROR(INDEX('[1]3.ĐD truong'!$C$7:$C$37,A14,0),"")</f>
        <v/>
      </c>
      <c r="D14" s="138" t="str">
        <f ca="1">IFERROR(INDEX('[1]3.ĐD truong'!$O$7:$O$37,A14,0),"")</f>
        <v/>
      </c>
      <c r="E14" s="177" t="str">
        <f ca="1">IFERROR(VLOOKUP(C14,'[1]MT khoa'!$C$7:$J$37,3,0),"")</f>
        <v/>
      </c>
      <c r="F14" s="178" t="str">
        <f ca="1">IFERROR(VLOOKUP(C14,'[1]MT khoa'!$C$7:$J$37,4,0),"")</f>
        <v/>
      </c>
      <c r="G14" s="179" t="str">
        <f ca="1">IFERROR(VLOOKUP(C14,'[1]MT khoa'!$C$7:$J$37,6,0),"")</f>
        <v/>
      </c>
      <c r="H14" s="180" t="str">
        <f ca="1">IFERROR(VLOOKUP(C14,'[1]MT khoa'!$C$7:$J$37,7,0),"")</f>
        <v/>
      </c>
      <c r="I14" s="13" t="str">
        <f ca="1">IFERROR(VLOOKUP(C14,'[1]MT khoa'!$C$7:$J$37,8,0),"")</f>
        <v/>
      </c>
      <c r="J14" s="11" t="str">
        <f ca="1">IFERROR(IF(LEN(VLOOKUP(C14,'[1]MT khoa'!$C$7:$R$37,16,0))=0,"",VLOOKUP(C14,'[1]MT khoa'!$C$7:$R$37,16,0)),"")</f>
        <v/>
      </c>
      <c r="K14" s="139"/>
      <c r="L14" s="214" t="str">
        <f t="shared" si="1"/>
        <v/>
      </c>
      <c r="M14" s="194" t="str">
        <f ca="1">IFERROR(MATCH(C14,'[1]MT khoa'!$C$7:$C$37,0),"")</f>
        <v/>
      </c>
      <c r="N14" s="25" t="str">
        <f ca="1">SUBSTITUTE((IFERROR(VLOOKUP(C14,'[1]MT khoa'!$C$7:$V$37,20,0),"")),"@",ROW())</f>
        <v/>
      </c>
    </row>
    <row r="15" spans="1:14" ht="12.3">
      <c r="A15" s="197" t="str">
        <f ca="1">IFERROR(MATCH("x",OFFSET('[1]3.ĐD truong'!$N$6,A14+1,0,30,1),0)+A14,"")</f>
        <v/>
      </c>
      <c r="B15" s="26" t="str">
        <f t="shared" ca="1" si="0"/>
        <v/>
      </c>
      <c r="C15" s="71" t="str">
        <f ca="1">IFERROR(INDEX('[1]3.ĐD truong'!$C$7:$C$37,A15,0),"")</f>
        <v/>
      </c>
      <c r="D15" s="138" t="str">
        <f ca="1">IFERROR(INDEX('[1]3.ĐD truong'!$O$7:$O$37,A15,0),"")</f>
        <v/>
      </c>
      <c r="E15" s="177" t="str">
        <f ca="1">IFERROR(VLOOKUP(C15,'[1]MT khoa'!$C$7:$J$37,3,0),"")</f>
        <v/>
      </c>
      <c r="F15" s="178" t="str">
        <f ca="1">IFERROR(VLOOKUP(C15,'[1]MT khoa'!$C$7:$J$37,4,0),"")</f>
        <v/>
      </c>
      <c r="G15" s="179" t="str">
        <f ca="1">IFERROR(VLOOKUP(C15,'[1]MT khoa'!$C$7:$J$37,6,0),"")</f>
        <v/>
      </c>
      <c r="H15" s="180" t="str">
        <f ca="1">IFERROR(VLOOKUP(C15,'[1]MT khoa'!$C$7:$J$37,7,0),"")</f>
        <v/>
      </c>
      <c r="I15" s="141" t="str">
        <f ca="1">IFERROR(VLOOKUP(C15,'[1]MT khoa'!$C$7:$J$37,8,0),"")</f>
        <v/>
      </c>
      <c r="J15" s="11" t="str">
        <f ca="1">IFERROR(IF(LEN(VLOOKUP(C15,'[1]MT khoa'!$C$7:$R$37,16,0))=0,"",VLOOKUP(C15,'[1]MT khoa'!$C$7:$R$37,16,0)),"")</f>
        <v/>
      </c>
      <c r="K15" s="139"/>
      <c r="L15" s="214" t="str">
        <f t="shared" si="1"/>
        <v/>
      </c>
      <c r="M15" s="194" t="str">
        <f ca="1">IFERROR(MATCH(C15,'[1]MT khoa'!$C$7:$C$37,0),"")</f>
        <v/>
      </c>
      <c r="N15" s="25" t="str">
        <f ca="1">SUBSTITUTE((IFERROR(VLOOKUP(C15,'[1]MT khoa'!$C$7:$V$37,20,0),"")),"@",ROW())</f>
        <v/>
      </c>
    </row>
    <row r="16" spans="1:14" ht="12.3">
      <c r="A16" s="197" t="str">
        <f ca="1">IFERROR(MATCH("x",OFFSET('[1]3.ĐD truong'!$N$6,A15+1,0,30,1),0)+A15,"")</f>
        <v/>
      </c>
      <c r="B16" s="26" t="str">
        <f t="shared" ca="1" si="0"/>
        <v/>
      </c>
      <c r="C16" s="71" t="str">
        <f ca="1">IFERROR(INDEX('[1]3.ĐD truong'!$C$7:$C$37,A16,0),"")</f>
        <v/>
      </c>
      <c r="D16" s="138" t="str">
        <f ca="1">IFERROR(INDEX('[1]3.ĐD truong'!$O$7:$O$37,A16,0),"")</f>
        <v/>
      </c>
      <c r="E16" s="177" t="str">
        <f ca="1">IFERROR(VLOOKUP(C16,'[1]MT khoa'!$C$7:$J$37,3,0),"")</f>
        <v/>
      </c>
      <c r="F16" s="178" t="str">
        <f ca="1">IFERROR(VLOOKUP(C16,'[1]MT khoa'!$C$7:$J$37,4,0),"")</f>
        <v/>
      </c>
      <c r="G16" s="179" t="str">
        <f ca="1">IFERROR(VLOOKUP(C16,'[1]MT khoa'!$C$7:$J$37,6,0),"")</f>
        <v/>
      </c>
      <c r="H16" s="180" t="str">
        <f ca="1">IFERROR(VLOOKUP(C16,'[1]MT khoa'!$C$7:$J$37,7,0),"")</f>
        <v/>
      </c>
      <c r="I16" s="11" t="str">
        <f ca="1">IFERROR(VLOOKUP(C16,'[1]MT khoa'!$C$7:$J$37,8,0),"")</f>
        <v/>
      </c>
      <c r="J16" s="11" t="str">
        <f ca="1">IFERROR(VLOOKUP(C16,'[1]MT khoa'!$C$7:$R$37,16,0),"")</f>
        <v/>
      </c>
      <c r="K16" s="139"/>
      <c r="L16" s="214" t="str">
        <f t="shared" si="1"/>
        <v/>
      </c>
      <c r="M16" s="194" t="str">
        <f ca="1">IFERROR(MATCH(C16,'[1]MT khoa'!$C$7:$C$37,0),"")</f>
        <v/>
      </c>
      <c r="N16" s="25" t="str">
        <f ca="1">SUBSTITUTE((IFERROR(VLOOKUP(C16,'[1]MT khoa'!$C$7:$V$37,20,0),"")),"@",ROW())</f>
        <v/>
      </c>
    </row>
    <row r="17" spans="1:14" s="10" customFormat="1" ht="12.3">
      <c r="A17" s="197" t="str">
        <f ca="1">IFERROR(MATCH("x",OFFSET('[1]3.ĐD truong'!$N$6,A16+1,0,30,1),0)+A16,"")</f>
        <v/>
      </c>
      <c r="B17" s="26" t="str">
        <f t="shared" ca="1" si="0"/>
        <v/>
      </c>
      <c r="C17" s="71" t="str">
        <f ca="1">IFERROR(INDEX('[1]3.ĐD truong'!$C$7:$C$37,A17,0),"")</f>
        <v/>
      </c>
      <c r="D17" s="138" t="str">
        <f ca="1">IFERROR(INDEX('[1]3.ĐD truong'!$O$7:$O$37,A17,0),"")</f>
        <v/>
      </c>
      <c r="E17" s="177" t="str">
        <f ca="1">IFERROR(VLOOKUP(C17,'[1]MT khoa'!$C$7:$J$37,3,0),"")</f>
        <v/>
      </c>
      <c r="F17" s="178" t="str">
        <f ca="1">IFERROR(VLOOKUP(C17,'[1]MT khoa'!$C$7:$J$37,4,0),"")</f>
        <v/>
      </c>
      <c r="G17" s="179" t="str">
        <f ca="1">IFERROR(VLOOKUP(C17,'[1]MT khoa'!$C$7:$J$37,6,0),"")</f>
        <v/>
      </c>
      <c r="H17" s="180" t="str">
        <f ca="1">IFERROR(VLOOKUP(C17,'[1]MT khoa'!$C$7:$J$37,7,0),"")</f>
        <v/>
      </c>
      <c r="I17" s="11" t="str">
        <f ca="1">IFERROR(VLOOKUP(C17,'[1]MT khoa'!$C$7:$J$37,8,0),"")</f>
        <v/>
      </c>
      <c r="J17" s="11" t="str">
        <f ca="1">IFERROR(VLOOKUP(C17,'[1]MT khoa'!$C$7:$R$37,16,0),"")</f>
        <v/>
      </c>
      <c r="K17" s="139"/>
      <c r="L17" s="214" t="str">
        <f t="shared" si="1"/>
        <v/>
      </c>
      <c r="M17" s="194" t="str">
        <f ca="1">IFERROR(MATCH(C17,'[1]MT khoa'!$C$7:$C$37,0),"")</f>
        <v/>
      </c>
      <c r="N17" s="25" t="str">
        <f ca="1">SUBSTITUTE((IFERROR(VLOOKUP(C17,'[1]MT khoa'!$C$7:$V$37,20,0),"")),"@",ROW())</f>
        <v/>
      </c>
    </row>
    <row r="18" spans="1:14" s="148" customFormat="1" ht="20.05" customHeight="1">
      <c r="A18" s="197"/>
      <c r="B18" s="142" t="s">
        <v>26</v>
      </c>
      <c r="C18" s="143" t="s">
        <v>20</v>
      </c>
      <c r="D18" s="144"/>
      <c r="E18" s="145"/>
      <c r="F18" s="146"/>
      <c r="G18" s="145"/>
      <c r="H18" s="249"/>
      <c r="I18" s="249"/>
      <c r="J18" s="147"/>
      <c r="K18" s="142"/>
      <c r="L18" s="216">
        <f>SUM(L20:L24)</f>
        <v>0</v>
      </c>
      <c r="M18" s="201"/>
    </row>
    <row r="19" spans="1:14" s="149" customFormat="1" ht="20.05" customHeight="1">
      <c r="A19" s="197"/>
      <c r="B19" s="27"/>
      <c r="C19" s="250" t="s">
        <v>21</v>
      </c>
      <c r="D19" s="250"/>
      <c r="E19" s="250"/>
      <c r="F19" s="250"/>
      <c r="G19" s="27" t="s">
        <v>22</v>
      </c>
      <c r="H19" s="27" t="s">
        <v>142</v>
      </c>
      <c r="I19" s="28" t="s">
        <v>23</v>
      </c>
      <c r="J19" s="27" t="s">
        <v>24</v>
      </c>
      <c r="K19" s="27" t="s">
        <v>25</v>
      </c>
      <c r="L19" s="27" t="s">
        <v>16</v>
      </c>
      <c r="M19" s="202"/>
    </row>
    <row r="20" spans="1:14" s="152" customFormat="1" ht="20.05" customHeight="1">
      <c r="A20" s="197"/>
      <c r="B20" s="150">
        <v>1</v>
      </c>
      <c r="C20" s="236" t="s">
        <v>157</v>
      </c>
      <c r="D20" s="237"/>
      <c r="E20" s="237"/>
      <c r="F20" s="238"/>
      <c r="G20" s="107">
        <v>0.1</v>
      </c>
      <c r="H20" s="140">
        <v>0.15</v>
      </c>
      <c r="I20" s="107">
        <v>0.2</v>
      </c>
      <c r="J20" s="151"/>
      <c r="K20" s="151"/>
      <c r="L20" s="140"/>
      <c r="M20" s="201"/>
    </row>
    <row r="21" spans="1:14" s="152" customFormat="1" ht="20.05" customHeight="1">
      <c r="A21" s="197"/>
      <c r="B21" s="150">
        <f t="shared" ref="B21:B24" si="2">B20+1</f>
        <v>2</v>
      </c>
      <c r="C21" s="236" t="s">
        <v>157</v>
      </c>
      <c r="D21" s="237"/>
      <c r="E21" s="237"/>
      <c r="F21" s="238"/>
      <c r="G21" s="107">
        <v>0.1</v>
      </c>
      <c r="H21" s="140">
        <v>0.15</v>
      </c>
      <c r="I21" s="107">
        <v>0.2</v>
      </c>
      <c r="J21" s="151"/>
      <c r="K21" s="151"/>
      <c r="L21" s="140"/>
      <c r="M21" s="201"/>
    </row>
    <row r="22" spans="1:14" s="152" customFormat="1" ht="20.05" customHeight="1">
      <c r="A22" s="197"/>
      <c r="B22" s="150">
        <f t="shared" si="2"/>
        <v>3</v>
      </c>
      <c r="C22" s="236" t="s">
        <v>157</v>
      </c>
      <c r="D22" s="237"/>
      <c r="E22" s="237"/>
      <c r="F22" s="238"/>
      <c r="G22" s="107">
        <v>0.1</v>
      </c>
      <c r="H22" s="140">
        <v>0.15</v>
      </c>
      <c r="I22" s="107">
        <v>0.2</v>
      </c>
      <c r="J22" s="151"/>
      <c r="K22" s="151"/>
      <c r="L22" s="140"/>
      <c r="M22" s="201"/>
    </row>
    <row r="23" spans="1:14" s="152" customFormat="1" ht="20.05" customHeight="1">
      <c r="A23" s="197"/>
      <c r="B23" s="150">
        <f t="shared" si="2"/>
        <v>4</v>
      </c>
      <c r="C23" s="236" t="s">
        <v>157</v>
      </c>
      <c r="D23" s="237"/>
      <c r="E23" s="237"/>
      <c r="F23" s="238"/>
      <c r="G23" s="107">
        <v>0.1</v>
      </c>
      <c r="H23" s="140">
        <v>0.15</v>
      </c>
      <c r="I23" s="107">
        <v>0.2</v>
      </c>
      <c r="J23" s="151"/>
      <c r="K23" s="151"/>
      <c r="L23" s="140"/>
      <c r="M23" s="201"/>
    </row>
    <row r="24" spans="1:14" s="152" customFormat="1" ht="20.05" customHeight="1">
      <c r="A24" s="197"/>
      <c r="B24" s="150">
        <f t="shared" si="2"/>
        <v>5</v>
      </c>
      <c r="C24" s="236" t="s">
        <v>157</v>
      </c>
      <c r="D24" s="237"/>
      <c r="E24" s="237"/>
      <c r="F24" s="238"/>
      <c r="G24" s="107">
        <v>0.1</v>
      </c>
      <c r="H24" s="140">
        <v>0.15</v>
      </c>
      <c r="I24" s="107">
        <v>0.2</v>
      </c>
      <c r="J24" s="151"/>
      <c r="K24" s="151"/>
      <c r="L24" s="140"/>
      <c r="M24" s="201"/>
    </row>
    <row r="25" spans="1:14" ht="20.05" customHeight="1">
      <c r="A25" s="197"/>
      <c r="B25" s="24" t="s">
        <v>32</v>
      </c>
      <c r="C25" s="243" t="s">
        <v>27</v>
      </c>
      <c r="D25" s="243"/>
      <c r="E25" s="243"/>
      <c r="F25" s="243"/>
      <c r="G25" s="243"/>
      <c r="H25" s="243"/>
      <c r="I25" s="243"/>
      <c r="J25" s="243"/>
      <c r="K25" s="243"/>
      <c r="L25" s="216">
        <f>SUM(I27:I30)</f>
        <v>0</v>
      </c>
    </row>
    <row r="26" spans="1:14" s="137" customFormat="1" ht="20.05" customHeight="1">
      <c r="A26" s="197"/>
      <c r="B26" s="135"/>
      <c r="C26" s="254" t="s">
        <v>21</v>
      </c>
      <c r="D26" s="254"/>
      <c r="E26" s="254"/>
      <c r="F26" s="254"/>
      <c r="G26" s="30" t="s">
        <v>28</v>
      </c>
      <c r="H26" s="30" t="s">
        <v>29</v>
      </c>
      <c r="I26" s="30" t="s">
        <v>16</v>
      </c>
      <c r="J26" s="255" t="s">
        <v>30</v>
      </c>
      <c r="K26" s="255"/>
      <c r="L26" s="255"/>
      <c r="M26" s="193"/>
    </row>
    <row r="27" spans="1:14" s="31" customFormat="1" ht="20.05" customHeight="1">
      <c r="A27" s="197"/>
      <c r="B27" s="26">
        <v>1</v>
      </c>
      <c r="C27" s="256" t="s">
        <v>143</v>
      </c>
      <c r="D27" s="256"/>
      <c r="E27" s="256"/>
      <c r="F27" s="256"/>
      <c r="G27" s="153">
        <f>L7</f>
        <v>0</v>
      </c>
      <c r="H27" s="154">
        <v>0.1</v>
      </c>
      <c r="I27" s="155">
        <f>G27*H27</f>
        <v>0</v>
      </c>
      <c r="J27" s="257"/>
      <c r="K27" s="258"/>
      <c r="L27" s="258"/>
      <c r="M27" s="194"/>
    </row>
    <row r="28" spans="1:14" s="31" customFormat="1" ht="20.05" customHeight="1">
      <c r="A28" s="197"/>
      <c r="B28" s="26">
        <v>2</v>
      </c>
      <c r="C28" s="256" t="s">
        <v>144</v>
      </c>
      <c r="D28" s="256"/>
      <c r="E28" s="256"/>
      <c r="F28" s="256"/>
      <c r="G28" s="153">
        <f>L8</f>
        <v>0</v>
      </c>
      <c r="H28" s="154">
        <v>0.2</v>
      </c>
      <c r="I28" s="155">
        <f>G28*H28</f>
        <v>0</v>
      </c>
      <c r="J28" s="257"/>
      <c r="K28" s="258"/>
      <c r="L28" s="258"/>
      <c r="M28" s="194"/>
    </row>
    <row r="29" spans="1:14" s="31" customFormat="1" ht="20.05" customHeight="1">
      <c r="A29" s="197"/>
      <c r="B29" s="26">
        <v>3</v>
      </c>
      <c r="C29" s="256" t="s">
        <v>145</v>
      </c>
      <c r="D29" s="256"/>
      <c r="E29" s="256"/>
      <c r="F29" s="256"/>
      <c r="G29" s="153">
        <f>L9</f>
        <v>0</v>
      </c>
      <c r="H29" s="154">
        <v>0.6</v>
      </c>
      <c r="I29" s="155">
        <f>G29*H29</f>
        <v>0</v>
      </c>
      <c r="J29" s="257"/>
      <c r="K29" s="258"/>
      <c r="L29" s="258"/>
      <c r="M29" s="194"/>
    </row>
    <row r="30" spans="1:14" s="31" customFormat="1" ht="20.05" customHeight="1">
      <c r="A30" s="197"/>
      <c r="B30" s="26">
        <v>4</v>
      </c>
      <c r="C30" s="256" t="s">
        <v>31</v>
      </c>
      <c r="D30" s="256"/>
      <c r="E30" s="256"/>
      <c r="F30" s="256"/>
      <c r="G30" s="153">
        <f>L18</f>
        <v>0</v>
      </c>
      <c r="H30" s="154">
        <v>0.1</v>
      </c>
      <c r="I30" s="155">
        <f>G30*H30</f>
        <v>0</v>
      </c>
      <c r="J30" s="258"/>
      <c r="K30" s="258"/>
      <c r="L30" s="258"/>
      <c r="M30" s="194"/>
    </row>
    <row r="31" spans="1:14" ht="20.05" customHeight="1">
      <c r="A31" s="197"/>
      <c r="B31" s="24" t="s">
        <v>146</v>
      </c>
      <c r="C31" s="246" t="s">
        <v>33</v>
      </c>
      <c r="D31" s="247"/>
      <c r="E31" s="247"/>
      <c r="F31" s="248"/>
      <c r="G31" s="251"/>
      <c r="H31" s="252"/>
      <c r="I31" s="252"/>
      <c r="J31" s="252"/>
      <c r="K31" s="252"/>
      <c r="L31" s="253"/>
    </row>
    <row r="32" spans="1:14" ht="58" customHeight="1">
      <c r="A32" s="197"/>
      <c r="B32" s="32">
        <v>1</v>
      </c>
      <c r="C32" s="259" t="s">
        <v>34</v>
      </c>
      <c r="D32" s="259"/>
      <c r="E32" s="259"/>
      <c r="F32" s="259"/>
      <c r="G32" s="260" t="s">
        <v>147</v>
      </c>
      <c r="H32" s="260"/>
      <c r="I32" s="261" t="s">
        <v>148</v>
      </c>
      <c r="J32" s="261"/>
      <c r="K32" s="261" t="s">
        <v>149</v>
      </c>
      <c r="L32" s="261"/>
    </row>
    <row r="33" spans="1:13" ht="61" customHeight="1">
      <c r="A33" s="197"/>
      <c r="B33" s="32">
        <v>2</v>
      </c>
      <c r="C33" s="259" t="s">
        <v>35</v>
      </c>
      <c r="D33" s="259"/>
      <c r="E33" s="259"/>
      <c r="F33" s="259"/>
      <c r="G33" s="262" t="s">
        <v>36</v>
      </c>
      <c r="H33" s="263"/>
      <c r="I33" s="263"/>
      <c r="J33" s="263"/>
      <c r="K33" s="263"/>
      <c r="L33" s="263"/>
    </row>
    <row r="34" spans="1:13" ht="12.3">
      <c r="A34" s="197"/>
      <c r="B34" s="34"/>
      <c r="C34" s="34"/>
      <c r="D34" s="34"/>
      <c r="E34" s="34"/>
      <c r="F34" s="33"/>
      <c r="G34" s="34"/>
      <c r="H34" s="34"/>
      <c r="I34" s="34"/>
      <c r="J34" s="34"/>
      <c r="K34" s="34"/>
      <c r="L34" s="33"/>
    </row>
    <row r="35" spans="1:13" s="23" customFormat="1" ht="12.3">
      <c r="A35" s="197"/>
      <c r="B35" s="35" t="s">
        <v>9</v>
      </c>
      <c r="C35" s="35"/>
      <c r="D35" s="35"/>
      <c r="E35" s="35"/>
      <c r="F35" s="35"/>
      <c r="G35" s="35"/>
      <c r="H35" s="36"/>
      <c r="M35" s="193"/>
    </row>
    <row r="36" spans="1:13" ht="12.3">
      <c r="A36" s="197"/>
      <c r="B36" s="34"/>
      <c r="C36" s="36" t="s">
        <v>10</v>
      </c>
      <c r="D36" s="35"/>
      <c r="E36" s="86"/>
      <c r="F36" s="36" t="s">
        <v>11</v>
      </c>
      <c r="G36" s="35"/>
      <c r="H36" s="35"/>
      <c r="I36" s="35"/>
      <c r="J36" s="36" t="s">
        <v>12</v>
      </c>
      <c r="L36" s="25"/>
    </row>
    <row r="37" spans="1:13" ht="12.3">
      <c r="A37" s="197"/>
      <c r="B37" s="34"/>
      <c r="C37" s="33"/>
      <c r="D37" s="34"/>
      <c r="E37" s="37"/>
      <c r="F37" s="33"/>
      <c r="G37" s="34"/>
      <c r="H37" s="34"/>
      <c r="I37" s="34"/>
      <c r="J37" s="34"/>
      <c r="L37" s="25"/>
    </row>
    <row r="38" spans="1:13" ht="12.3">
      <c r="A38" s="197"/>
      <c r="B38" s="34"/>
      <c r="C38" s="33"/>
      <c r="D38" s="34"/>
      <c r="E38" s="37"/>
      <c r="F38" s="34"/>
      <c r="G38" s="34"/>
      <c r="H38" s="34"/>
      <c r="I38" s="34"/>
      <c r="J38" s="34"/>
      <c r="L38" s="25"/>
    </row>
    <row r="39" spans="1:13" ht="12.3">
      <c r="A39" s="197"/>
      <c r="B39" s="34"/>
      <c r="C39" s="33"/>
      <c r="D39" s="34"/>
      <c r="E39" s="37"/>
      <c r="F39" s="34"/>
      <c r="G39" s="34"/>
      <c r="H39" s="34"/>
      <c r="I39" s="34"/>
      <c r="J39" s="34"/>
      <c r="L39" s="25"/>
    </row>
    <row r="40" spans="1:13" ht="12.3">
      <c r="A40" s="197"/>
      <c r="B40" s="34"/>
      <c r="C40" s="33"/>
      <c r="D40" s="34"/>
      <c r="E40" s="37"/>
      <c r="F40" s="34"/>
      <c r="G40" s="34"/>
      <c r="H40" s="34"/>
      <c r="I40" s="34"/>
      <c r="J40" s="34"/>
      <c r="L40" s="25"/>
    </row>
    <row r="41" spans="1:13" ht="12.3">
      <c r="A41" s="198"/>
      <c r="B41" s="34"/>
      <c r="C41" s="33"/>
      <c r="D41" s="34"/>
      <c r="E41" s="37"/>
      <c r="F41" s="34"/>
      <c r="G41" s="34"/>
      <c r="H41" s="34"/>
      <c r="I41" s="34"/>
      <c r="J41" s="34"/>
      <c r="L41" s="25"/>
    </row>
    <row r="42" spans="1:13" ht="12.3">
      <c r="A42" s="198"/>
      <c r="B42" s="34"/>
      <c r="C42" s="52" t="str">
        <f>UPPER(IF(LEN(D4)=29,"Chưa có tên hoặc nhập tên sai",D4))</f>
        <v>ĐẶNG THỊ HỒNG THẮM</v>
      </c>
      <c r="D42" s="34"/>
      <c r="E42" s="37"/>
      <c r="F42" s="3" t="str">
        <f>[1]DSNV!$G$4</f>
        <v>ĐDT. ĐẶNG THỊ HỒNG THẮM</v>
      </c>
      <c r="G42" s="15"/>
      <c r="H42" s="15"/>
      <c r="J42" s="3" t="str">
        <f>[1]DSNV!$G$2</f>
        <v>BS.CK2. NGUYỄN THANH HẢI</v>
      </c>
      <c r="L42" s="25"/>
    </row>
    <row r="43" spans="1:13" ht="12.3">
      <c r="A43" s="198"/>
      <c r="B43" s="34"/>
      <c r="C43" s="16" t="str">
        <f>IF(LEN('[1]MT khoa'!$R$5)=0,"Ngày (Date) ....../....../......",CONCATENATE("Ngày (Date) ",DAY('[1]MT khoa'!$R$5),"/",MONTH('[1]MT khoa'!$R$5),"/",YEAR('[1]MT khoa'!$R$5)))</f>
        <v>Ngày (Date) 1/12/2023</v>
      </c>
      <c r="D43" s="34"/>
      <c r="E43" s="33"/>
      <c r="F43" s="16" t="str">
        <f>C43</f>
        <v>Ngày (Date) 1/12/2023</v>
      </c>
      <c r="G43" s="16"/>
      <c r="H43" s="15"/>
      <c r="J43" s="16" t="str">
        <f>C43</f>
        <v>Ngày (Date) 1/12/2023</v>
      </c>
      <c r="L43" s="25"/>
    </row>
    <row r="44" spans="1:13" ht="12.3">
      <c r="A44" s="198"/>
      <c r="B44" s="34"/>
      <c r="C44" s="33"/>
      <c r="D44" s="34"/>
      <c r="E44" s="33"/>
      <c r="F44" s="33"/>
      <c r="G44" s="34"/>
      <c r="H44" s="34"/>
      <c r="I44" s="34"/>
      <c r="J44" s="33"/>
      <c r="L44" s="25"/>
    </row>
    <row r="45" spans="1:13" ht="12.3">
      <c r="A45" s="198"/>
      <c r="B45" s="35" t="s">
        <v>13</v>
      </c>
      <c r="C45" s="35"/>
      <c r="D45" s="35"/>
      <c r="E45" s="36"/>
      <c r="F45" s="23"/>
      <c r="G45" s="35"/>
      <c r="H45" s="35"/>
      <c r="I45" s="36"/>
      <c r="J45" s="37"/>
      <c r="L45" s="25"/>
    </row>
    <row r="46" spans="1:13" ht="14.05" customHeight="1">
      <c r="A46" s="198"/>
      <c r="C46" s="36" t="s">
        <v>10</v>
      </c>
      <c r="D46" s="38"/>
      <c r="E46" s="86"/>
      <c r="F46" s="36" t="s">
        <v>11</v>
      </c>
      <c r="G46" s="23"/>
      <c r="H46" s="35"/>
      <c r="I46" s="35"/>
      <c r="J46" s="36" t="s">
        <v>12</v>
      </c>
      <c r="L46" s="25"/>
    </row>
    <row r="47" spans="1:13" ht="12.3">
      <c r="A47" s="190"/>
      <c r="C47" s="33"/>
      <c r="D47" s="34"/>
      <c r="E47" s="37"/>
      <c r="G47" s="34"/>
      <c r="H47" s="34"/>
      <c r="I47" s="34"/>
      <c r="J47" s="33"/>
      <c r="L47" s="25"/>
    </row>
    <row r="48" spans="1:13" ht="12.3">
      <c r="A48" s="190"/>
      <c r="C48" s="33"/>
      <c r="D48" s="34"/>
      <c r="E48" s="37"/>
      <c r="G48" s="34"/>
      <c r="H48" s="34"/>
      <c r="I48" s="33"/>
      <c r="J48" s="33"/>
      <c r="L48" s="25"/>
    </row>
    <row r="49" spans="1:12" ht="12.3">
      <c r="A49" s="193"/>
      <c r="C49" s="33"/>
      <c r="D49" s="34"/>
      <c r="E49" s="37"/>
      <c r="G49" s="34"/>
      <c r="H49" s="34"/>
      <c r="I49" s="33"/>
      <c r="J49" s="33"/>
      <c r="L49" s="25"/>
    </row>
    <row r="50" spans="1:12" ht="12.3">
      <c r="A50" s="194"/>
      <c r="C50" s="33"/>
      <c r="D50" s="34"/>
      <c r="E50" s="37"/>
      <c r="G50" s="34"/>
      <c r="H50" s="34"/>
      <c r="I50" s="33"/>
      <c r="J50" s="33"/>
      <c r="L50" s="25"/>
    </row>
    <row r="51" spans="1:12" ht="12.3">
      <c r="A51" s="194"/>
      <c r="C51" s="33"/>
      <c r="D51" s="34"/>
      <c r="E51" s="37"/>
      <c r="G51" s="34"/>
      <c r="H51" s="34"/>
      <c r="I51" s="33"/>
      <c r="J51" s="33"/>
      <c r="L51" s="25"/>
    </row>
    <row r="52" spans="1:12" ht="12.3">
      <c r="A52" s="194"/>
      <c r="C52" s="36" t="str">
        <f>C42</f>
        <v>ĐẶNG THỊ HỒNG THẮM</v>
      </c>
      <c r="D52" s="34"/>
      <c r="E52" s="37"/>
      <c r="F52" s="3" t="str">
        <f>F42</f>
        <v>ĐDT. ĐẶNG THỊ HỒNG THẮM</v>
      </c>
      <c r="G52" s="15"/>
      <c r="H52" s="15"/>
      <c r="J52" s="3" t="str">
        <f>J42</f>
        <v>BS.CK2. NGUYỄN THANH HẢI</v>
      </c>
      <c r="L52" s="25"/>
    </row>
    <row r="53" spans="1:12" ht="12.3">
      <c r="A53" s="194"/>
      <c r="C53" s="33" t="str">
        <f>IF(LEN('[1]MT khoa'!$R$6)=0,"Ngày (Date) ....../....../......",CONCATENATE("Ngày (Date) ",DAY('[1]MT khoa'!$R$6),"/",MONTH('[1]MT khoa'!$R$6),"/",YEAR('[1]MT khoa'!$R$6)))</f>
        <v>Ngày (Date) 31/12/2023</v>
      </c>
      <c r="D53" s="33"/>
      <c r="E53" s="33"/>
      <c r="F53" s="33" t="str">
        <f>C53</f>
        <v>Ngày (Date) 31/12/2023</v>
      </c>
      <c r="G53" s="37"/>
      <c r="H53" s="34"/>
      <c r="I53" s="34"/>
      <c r="J53" s="33" t="str">
        <f>C53</f>
        <v>Ngày (Date) 31/12/2023</v>
      </c>
      <c r="L53" s="25"/>
    </row>
    <row r="54" spans="1:12" ht="12.3">
      <c r="A54" s="194"/>
    </row>
    <row r="55" spans="1:12" ht="12.3">
      <c r="A55" s="194"/>
    </row>
    <row r="56" spans="1:12" ht="12.3">
      <c r="A56" s="194"/>
    </row>
    <row r="57" spans="1:12" ht="12.3">
      <c r="A57" s="194"/>
    </row>
    <row r="58" spans="1:12" ht="12.3">
      <c r="A58" s="194"/>
    </row>
    <row r="59" spans="1:12" ht="12.3">
      <c r="A59" s="194"/>
    </row>
    <row r="60" spans="1:12" ht="12.3">
      <c r="A60" s="194"/>
    </row>
    <row r="61" spans="1:12" ht="12.3">
      <c r="A61" s="194"/>
    </row>
    <row r="62" spans="1:12" ht="12.3">
      <c r="A62" s="194"/>
    </row>
    <row r="63" spans="1:12" ht="12.3">
      <c r="A63" s="194"/>
    </row>
    <row r="64" spans="1:12" ht="12.3">
      <c r="A64" s="194"/>
    </row>
    <row r="65" spans="1:1" ht="12.3">
      <c r="A65" s="194"/>
    </row>
    <row r="66" spans="1:1" ht="12.3">
      <c r="A66" s="194"/>
    </row>
    <row r="67" spans="1:1" ht="12.3">
      <c r="A67" s="194"/>
    </row>
  </sheetData>
  <autoFilter ref="C10:C33" xr:uid="{05EA64EA-455B-40AF-BE10-ADE4DA271C98}"/>
  <mergeCells count="32">
    <mergeCell ref="C32:F32"/>
    <mergeCell ref="G32:H32"/>
    <mergeCell ref="I32:J32"/>
    <mergeCell ref="K32:L32"/>
    <mergeCell ref="C33:F33"/>
    <mergeCell ref="G33:L33"/>
    <mergeCell ref="C31:F31"/>
    <mergeCell ref="G31:L31"/>
    <mergeCell ref="C22:F22"/>
    <mergeCell ref="C23:F23"/>
    <mergeCell ref="C24:F24"/>
    <mergeCell ref="C25:K25"/>
    <mergeCell ref="C26:F26"/>
    <mergeCell ref="J26:L26"/>
    <mergeCell ref="C27:F27"/>
    <mergeCell ref="J27:L30"/>
    <mergeCell ref="C28:F28"/>
    <mergeCell ref="C29:F29"/>
    <mergeCell ref="C30:F30"/>
    <mergeCell ref="C21:F21"/>
    <mergeCell ref="C2:F2"/>
    <mergeCell ref="H4:J4"/>
    <mergeCell ref="D5:F5"/>
    <mergeCell ref="C6:K6"/>
    <mergeCell ref="C7:K7"/>
    <mergeCell ref="H5:K5"/>
    <mergeCell ref="C8:K8"/>
    <mergeCell ref="C9:K9"/>
    <mergeCell ref="H18:I18"/>
    <mergeCell ref="C19:F19"/>
    <mergeCell ref="C20:F20"/>
    <mergeCell ref="D4:E4"/>
  </mergeCells>
  <conditionalFormatting sqref="C42">
    <cfRule type="expression" dxfId="12" priority="1">
      <formula>LEN($D$5)=29</formula>
    </cfRule>
  </conditionalFormatting>
  <conditionalFormatting sqref="I11:J17">
    <cfRule type="expression" dxfId="11" priority="2">
      <formula>$H11="‰"</formula>
    </cfRule>
    <cfRule type="expression" dxfId="10" priority="3">
      <formula>$H11="Số lượng"</formula>
    </cfRule>
    <cfRule type="expression" dxfId="9" priority="4">
      <formula>$H11="%"</formula>
    </cfRule>
    <cfRule type="expression" dxfId="8" priority="5">
      <formula>$H11="Thời gian"</formula>
    </cfRule>
    <cfRule type="expression" dxfId="7" priority="6">
      <formula>$H11="Điểm"</formula>
    </cfRule>
  </conditionalFormatting>
  <dataValidations count="1">
    <dataValidation type="list" allowBlank="1" showInputMessage="1" showErrorMessage="1" sqref="D4:E4" xr:uid="{273B9874-12D9-4505-96CC-BD4A1D183876}">
      <formula1>DSNV</formula1>
    </dataValidation>
  </dataValidations>
  <printOptions horizontalCentered="1"/>
  <pageMargins left="0" right="0" top="0" bottom="0" header="0.31496062992125984" footer="0.31496062992125984"/>
  <pageSetup paperSize="9" scale="60"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DSNV</vt:lpstr>
      <vt:lpstr>KPI_canhan</vt:lpstr>
      <vt:lpstr>ĐDT-Q1</vt:lpstr>
      <vt:lpstr>ĐDT-Q2</vt:lpstr>
      <vt:lpstr>ĐDT-Q3</vt:lpstr>
      <vt:lpstr>ĐDT-Q4</vt:lpstr>
      <vt:lpstr>ĐDT-Nam</vt:lpstr>
      <vt:lpstr>DS_Muctieu</vt:lpstr>
      <vt:lpstr>DSNV</vt:lpstr>
      <vt:lpstr>MaNV</vt:lpstr>
      <vt:lpstr>'ĐDT-Nam'!Print_Area</vt:lpstr>
      <vt:lpstr>'ĐDT-Q1'!Print_Area</vt:lpstr>
      <vt:lpstr>'ĐDT-Q2'!Print_Area</vt:lpstr>
      <vt:lpstr>'ĐDT-Q3'!Print_Area</vt:lpstr>
      <vt:lpstr>'ĐDT-Q4'!Print_Area</vt:lpstr>
      <vt:lpstr>STT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Hải Nguyễn Thanh</dc:creator>
  <cp:lastModifiedBy>Hải Nguyễn Thanh</cp:lastModifiedBy>
  <cp:lastPrinted>2023-10-11T02:21:26Z</cp:lastPrinted>
  <dcterms:created xsi:type="dcterms:W3CDTF">2023-10-02T01:21:18Z</dcterms:created>
  <dcterms:modified xsi:type="dcterms:W3CDTF">2023-11-15T01:34:57Z</dcterms:modified>
</cp:coreProperties>
</file>