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maadminrmagroup-my.sharepoint.com/personal/pronpun_n_rmagroup_net/Documents/IMD support/Documents/Ford Dealer STD/Ford 5S/"/>
    </mc:Choice>
  </mc:AlternateContent>
  <xr:revisionPtr revIDLastSave="227" documentId="11_529AC60C7E2C3D33A26F78BB3B07826E144D1D40" xr6:coauthVersionLast="47" xr6:coauthVersionMax="47" xr10:uidLastSave="{1CD6E60B-0596-4239-8A4E-2B5C53F3D3B6}"/>
  <bookViews>
    <workbookView xWindow="-110" yWindow="-110" windowWidth="19420" windowHeight="11500" activeTab="4" xr2:uid="{00000000-000D-0000-FFFF-FFFF00000000}"/>
  </bookViews>
  <sheets>
    <sheet name="Summary each location" sheetId="19" r:id="rId1"/>
    <sheet name="Summary for month" sheetId="21" state="hidden" r:id="rId2"/>
    <sheet name="Service Reception" sheetId="25" r:id="rId3"/>
    <sheet name="Canteen, Fm locker room" sheetId="27" r:id="rId4"/>
    <sheet name="Zone A" sheetId="1" r:id="rId5"/>
    <sheet name="Zone B" sheetId="3" r:id="rId6"/>
    <sheet name="Car washing" sheetId="10" state="hidden" r:id="rId7"/>
    <sheet name="Unit recondition" sheetId="16" state="hidden" r:id="rId8"/>
    <sheet name="Car washing, waste oil" sheetId="28" r:id="rId9"/>
    <sheet name="WSC Room" sheetId="4" r:id="rId10"/>
    <sheet name="Parts, Warranty" sheetId="5" r:id="rId11"/>
    <sheet name="ESMS-Water Quality" sheetId="29" r:id="rId12"/>
    <sheet name="ESMS-Waste segragation" sheetId="30" r:id="rId13"/>
    <sheet name="Staff Uniform" sheetId="32" r:id="rId14"/>
  </sheets>
  <externalReferences>
    <externalReference r:id="rId15"/>
    <externalReference r:id="rId16"/>
    <externalReference r:id="rId17"/>
    <externalReference r:id="rId18"/>
  </externalReferences>
  <definedNames>
    <definedName name="_xlnm.Print_Area" localSheetId="3">'Canteen, Fm locker room'!$A$1:$K$56</definedName>
    <definedName name="_xlnm.Print_Area" localSheetId="6">'Car washing'!$A$1:$K$56</definedName>
    <definedName name="_xlnm.Print_Area" localSheetId="8">'Car washing, waste oil'!$A$1:$K$108</definedName>
    <definedName name="_xlnm.Print_Area" localSheetId="12">'ESMS-Waste segragation'!$A$1:$K$82</definedName>
    <definedName name="_xlnm.Print_Area" localSheetId="11">'ESMS-Water Quality'!$A$1:$K$108</definedName>
    <definedName name="_xlnm.Print_Area" localSheetId="10">'Parts, Warranty'!$A$1:$K$70</definedName>
    <definedName name="_xlnm.Print_Area" localSheetId="2">'Service Reception'!$A$1:$R$82</definedName>
    <definedName name="_xlnm.Print_Area" localSheetId="13">'Staff Uniform'!$A$1:$R$82</definedName>
    <definedName name="_xlnm.Print_Area" localSheetId="0">'Summary each location'!$B$2:$P$32</definedName>
    <definedName name="_xlnm.Print_Area" localSheetId="1">'Summary for month'!$B$2:$P$28</definedName>
    <definedName name="_xlnm.Print_Area" localSheetId="7">'Unit recondition'!$A$1:$K$57</definedName>
    <definedName name="_xlnm.Print_Area" localSheetId="9">'WSC Room'!$A$1:$K$82</definedName>
    <definedName name="_xlnm.Print_Area" localSheetId="4">'Zone A'!$A$1:$K$187</definedName>
    <definedName name="_xlnm.Print_Titles" localSheetId="3">'Canteen, Fm locker room'!$1:$4</definedName>
    <definedName name="_xlnm.Print_Titles" localSheetId="6">'Car washing'!$1:$4</definedName>
    <definedName name="_xlnm.Print_Titles" localSheetId="8">'Car washing, waste oil'!$1:$4</definedName>
    <definedName name="_xlnm.Print_Titles" localSheetId="12">'ESMS-Waste segragation'!$1:$4</definedName>
    <definedName name="_xlnm.Print_Titles" localSheetId="11">'ESMS-Water Quality'!$1:$4</definedName>
    <definedName name="_xlnm.Print_Titles" localSheetId="10">'Parts, Warranty'!$1:$4</definedName>
    <definedName name="_xlnm.Print_Titles" localSheetId="2">'Service Reception'!$1:$4</definedName>
    <definedName name="_xlnm.Print_Titles" localSheetId="13">'Staff Uniform'!$1:$4</definedName>
    <definedName name="_xlnm.Print_Titles" localSheetId="7">'Unit recondition'!$1:$4</definedName>
    <definedName name="_xlnm.Print_Titles" localSheetId="9">'WSC Room'!$1:$4</definedName>
    <definedName name="_xlnm.Print_Titles" localSheetId="4">'Zone A'!$1:$4</definedName>
    <definedName name="_xlnm.Print_Titles" localSheetId="5">'Zone B'!$1:$4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9" l="1"/>
  <c r="R84" i="32"/>
  <c r="S30" i="32"/>
  <c r="S17" i="32"/>
  <c r="H65" i="32"/>
  <c r="G65" i="32"/>
  <c r="F65" i="32"/>
  <c r="H64" i="32"/>
  <c r="G64" i="32"/>
  <c r="F64" i="32"/>
  <c r="H63" i="32"/>
  <c r="G63" i="32"/>
  <c r="F63" i="32"/>
  <c r="H62" i="32"/>
  <c r="G62" i="32"/>
  <c r="F62" i="32"/>
  <c r="H61" i="32"/>
  <c r="G61" i="32"/>
  <c r="F61" i="32"/>
  <c r="H60" i="32"/>
  <c r="G60" i="32"/>
  <c r="F60" i="32"/>
  <c r="H59" i="32"/>
  <c r="G59" i="32"/>
  <c r="R58" i="32" s="1"/>
  <c r="S69" i="32" s="1"/>
  <c r="F59" i="32"/>
  <c r="H52" i="32"/>
  <c r="G52" i="32"/>
  <c r="F52" i="32"/>
  <c r="H51" i="32"/>
  <c r="R45" i="32" s="1"/>
  <c r="S56" i="32" s="1"/>
  <c r="G51" i="32"/>
  <c r="F51" i="32"/>
  <c r="H50" i="32"/>
  <c r="G50" i="32"/>
  <c r="F50" i="32"/>
  <c r="H49" i="32"/>
  <c r="G49" i="32"/>
  <c r="F49" i="32"/>
  <c r="H48" i="32"/>
  <c r="G48" i="32"/>
  <c r="F48" i="32"/>
  <c r="H47" i="32"/>
  <c r="G47" i="32"/>
  <c r="F47" i="32"/>
  <c r="H46" i="32"/>
  <c r="G46" i="32"/>
  <c r="F46" i="32"/>
  <c r="H39" i="32"/>
  <c r="G39" i="32"/>
  <c r="F39" i="32"/>
  <c r="H38" i="32"/>
  <c r="G38" i="32"/>
  <c r="F38" i="32"/>
  <c r="H37" i="32"/>
  <c r="G37" i="32"/>
  <c r="F37" i="32"/>
  <c r="H36" i="32"/>
  <c r="G36" i="32"/>
  <c r="F36" i="32"/>
  <c r="H35" i="32"/>
  <c r="G35" i="32"/>
  <c r="F35" i="32"/>
  <c r="H34" i="32"/>
  <c r="G34" i="32"/>
  <c r="F34" i="32"/>
  <c r="H33" i="32"/>
  <c r="G33" i="32"/>
  <c r="R32" i="32" s="1"/>
  <c r="S43" i="32" s="1"/>
  <c r="F33" i="32"/>
  <c r="H12" i="32"/>
  <c r="G12" i="32"/>
  <c r="F12" i="32"/>
  <c r="H11" i="32"/>
  <c r="G11" i="32"/>
  <c r="F11" i="32"/>
  <c r="H10" i="32"/>
  <c r="G10" i="32"/>
  <c r="F10" i="32"/>
  <c r="H9" i="32"/>
  <c r="G9" i="32"/>
  <c r="F9" i="32"/>
  <c r="H8" i="32"/>
  <c r="G8" i="32"/>
  <c r="F8" i="32"/>
  <c r="H7" i="32"/>
  <c r="G7" i="32"/>
  <c r="F7" i="32"/>
  <c r="H78" i="32"/>
  <c r="G78" i="32"/>
  <c r="F78" i="32"/>
  <c r="H77" i="32"/>
  <c r="G77" i="32"/>
  <c r="F77" i="32"/>
  <c r="H76" i="32"/>
  <c r="G76" i="32"/>
  <c r="F76" i="32"/>
  <c r="H75" i="32"/>
  <c r="G75" i="32"/>
  <c r="F75" i="32"/>
  <c r="H74" i="32"/>
  <c r="G74" i="32"/>
  <c r="F74" i="32"/>
  <c r="H73" i="32"/>
  <c r="G73" i="32"/>
  <c r="F73" i="32"/>
  <c r="H72" i="32"/>
  <c r="G72" i="32"/>
  <c r="F72" i="32"/>
  <c r="H71" i="32"/>
  <c r="G71" i="32"/>
  <c r="R71" i="32" s="1"/>
  <c r="S82" i="32" s="1"/>
  <c r="F71" i="32"/>
  <c r="H26" i="32"/>
  <c r="G26" i="32"/>
  <c r="F26" i="32"/>
  <c r="H25" i="32"/>
  <c r="G25" i="32"/>
  <c r="F25" i="32"/>
  <c r="H24" i="32"/>
  <c r="G24" i="32"/>
  <c r="F24" i="32"/>
  <c r="H23" i="32"/>
  <c r="G23" i="32"/>
  <c r="F23" i="32"/>
  <c r="H22" i="32"/>
  <c r="G22" i="32"/>
  <c r="F22" i="32"/>
  <c r="H21" i="32"/>
  <c r="G21" i="32"/>
  <c r="F21" i="32"/>
  <c r="H20" i="32"/>
  <c r="G20" i="32"/>
  <c r="F20" i="32"/>
  <c r="E5" i="32"/>
  <c r="H14" i="4"/>
  <c r="G14" i="4"/>
  <c r="F14" i="4"/>
  <c r="F5" i="32" l="1"/>
  <c r="R6" i="32"/>
  <c r="H5" i="32"/>
  <c r="G5" i="32"/>
  <c r="R19" i="32"/>
  <c r="F44" i="1"/>
  <c r="G44" i="1"/>
  <c r="H44" i="1"/>
  <c r="I5" i="32" l="1"/>
  <c r="F117" i="3"/>
  <c r="G117" i="3"/>
  <c r="H117" i="3"/>
  <c r="H109" i="1"/>
  <c r="G109" i="1"/>
  <c r="F109" i="1"/>
  <c r="H28" i="5" l="1"/>
  <c r="G28" i="5"/>
  <c r="F28" i="5"/>
  <c r="F57" i="3"/>
  <c r="G57" i="3"/>
  <c r="H57" i="3"/>
  <c r="H96" i="1"/>
  <c r="G96" i="1"/>
  <c r="F96" i="1"/>
  <c r="H70" i="1"/>
  <c r="G70" i="1"/>
  <c r="F70" i="1"/>
  <c r="H31" i="1"/>
  <c r="G31" i="1"/>
  <c r="F31" i="1"/>
  <c r="F83" i="3" l="1"/>
  <c r="G83" i="3"/>
  <c r="H83" i="3"/>
  <c r="F187" i="1"/>
  <c r="G187" i="1"/>
  <c r="H187" i="1"/>
  <c r="F184" i="1"/>
  <c r="G184" i="1"/>
  <c r="H184" i="1"/>
  <c r="F161" i="1"/>
  <c r="G161" i="1"/>
  <c r="H161" i="1"/>
  <c r="H16" i="3" l="1"/>
  <c r="G16" i="3"/>
  <c r="F16" i="3"/>
  <c r="F56" i="25"/>
  <c r="G56" i="25"/>
  <c r="H56" i="25"/>
  <c r="H28" i="4" l="1"/>
  <c r="G28" i="4"/>
  <c r="F28" i="4"/>
  <c r="F96" i="3"/>
  <c r="G96" i="3"/>
  <c r="H96" i="3"/>
  <c r="F37" i="27"/>
  <c r="G37" i="27"/>
  <c r="H37" i="27"/>
  <c r="F63" i="4" l="1"/>
  <c r="G63" i="4"/>
  <c r="H63" i="4"/>
  <c r="G27" i="4" l="1"/>
  <c r="F27" i="4"/>
  <c r="H27" i="4"/>
  <c r="H74" i="28"/>
  <c r="G74" i="28"/>
  <c r="F74" i="28"/>
  <c r="H73" i="28"/>
  <c r="G73" i="28"/>
  <c r="F73" i="28"/>
  <c r="H72" i="28"/>
  <c r="G72" i="28"/>
  <c r="F72" i="28"/>
  <c r="H71" i="28"/>
  <c r="G71" i="28"/>
  <c r="F71" i="28"/>
  <c r="H90" i="28"/>
  <c r="G90" i="28"/>
  <c r="F90" i="28"/>
  <c r="H89" i="28"/>
  <c r="G89" i="28"/>
  <c r="F89" i="28"/>
  <c r="H88" i="28"/>
  <c r="G88" i="28"/>
  <c r="F88" i="28"/>
  <c r="H87" i="28"/>
  <c r="G87" i="28"/>
  <c r="F87" i="28"/>
  <c r="H86" i="28"/>
  <c r="G86" i="28"/>
  <c r="F86" i="28"/>
  <c r="H85" i="28"/>
  <c r="G85" i="28"/>
  <c r="F85" i="28"/>
  <c r="H84" i="28"/>
  <c r="G84" i="28"/>
  <c r="F84" i="28"/>
  <c r="F13" i="4"/>
  <c r="G13" i="4"/>
  <c r="H13" i="4"/>
  <c r="H14" i="25"/>
  <c r="G14" i="25"/>
  <c r="F14" i="25"/>
  <c r="K84" i="28" l="1"/>
  <c r="L95" i="28" s="1"/>
  <c r="F41" i="5"/>
  <c r="G41" i="5"/>
  <c r="H41" i="5"/>
  <c r="H10" i="3"/>
  <c r="F57" i="1"/>
  <c r="G57" i="1"/>
  <c r="H57" i="1"/>
  <c r="F65" i="5" l="1"/>
  <c r="G65" i="5"/>
  <c r="H65" i="5"/>
  <c r="H27" i="5" l="1"/>
  <c r="G27" i="5"/>
  <c r="F27" i="5"/>
  <c r="H122" i="1" l="1"/>
  <c r="G122" i="1"/>
  <c r="F122" i="1"/>
  <c r="F7" i="3" l="1"/>
  <c r="G7" i="3"/>
  <c r="H7" i="3"/>
  <c r="F49" i="5"/>
  <c r="G49" i="5"/>
  <c r="H49" i="5"/>
  <c r="F50" i="5"/>
  <c r="G50" i="5"/>
  <c r="H50" i="5"/>
  <c r="F51" i="5"/>
  <c r="G51" i="5"/>
  <c r="H51" i="5"/>
  <c r="F52" i="5"/>
  <c r="G52" i="5"/>
  <c r="H52" i="5"/>
  <c r="F53" i="5"/>
  <c r="G53" i="5"/>
  <c r="H53" i="5"/>
  <c r="F54" i="5"/>
  <c r="G54" i="5"/>
  <c r="H54" i="5"/>
  <c r="H12" i="5"/>
  <c r="G12" i="5"/>
  <c r="F12" i="5"/>
  <c r="E5" i="5"/>
  <c r="F26" i="5"/>
  <c r="G26" i="5"/>
  <c r="H26" i="5"/>
  <c r="F20" i="5" l="1"/>
  <c r="G20" i="5"/>
  <c r="H20" i="5"/>
  <c r="F21" i="5"/>
  <c r="G21" i="5"/>
  <c r="H21" i="5"/>
  <c r="F22" i="5"/>
  <c r="G22" i="5"/>
  <c r="H22" i="5"/>
  <c r="F23" i="5"/>
  <c r="G23" i="5"/>
  <c r="H23" i="5"/>
  <c r="F24" i="5"/>
  <c r="G24" i="5"/>
  <c r="H24" i="5"/>
  <c r="F25" i="5"/>
  <c r="G25" i="5"/>
  <c r="H25" i="5"/>
  <c r="K20" i="5" l="1"/>
  <c r="H74" i="4" l="1"/>
  <c r="G74" i="4"/>
  <c r="F74" i="4"/>
  <c r="H73" i="4"/>
  <c r="G73" i="4"/>
  <c r="F73" i="4"/>
  <c r="H72" i="4"/>
  <c r="G72" i="4"/>
  <c r="F72" i="4"/>
  <c r="H71" i="4"/>
  <c r="G71" i="4"/>
  <c r="F71" i="4"/>
  <c r="H74" i="30"/>
  <c r="G74" i="30"/>
  <c r="F74" i="30"/>
  <c r="H73" i="30"/>
  <c r="G73" i="30"/>
  <c r="F73" i="30"/>
  <c r="H72" i="30"/>
  <c r="G72" i="30"/>
  <c r="F72" i="30"/>
  <c r="K71" i="30"/>
  <c r="H71" i="30"/>
  <c r="G71" i="30"/>
  <c r="F71" i="30"/>
  <c r="H61" i="30"/>
  <c r="G61" i="30"/>
  <c r="F61" i="30"/>
  <c r="H60" i="30"/>
  <c r="G60" i="30"/>
  <c r="F60" i="30"/>
  <c r="H59" i="30"/>
  <c r="G59" i="30"/>
  <c r="F59" i="30"/>
  <c r="K58" i="30"/>
  <c r="H58" i="30"/>
  <c r="G58" i="30"/>
  <c r="F58" i="30"/>
  <c r="H48" i="30"/>
  <c r="G48" i="30"/>
  <c r="F48" i="30"/>
  <c r="H47" i="30"/>
  <c r="G47" i="30"/>
  <c r="F47" i="30"/>
  <c r="H46" i="30"/>
  <c r="G46" i="30"/>
  <c r="F46" i="30"/>
  <c r="K45" i="30"/>
  <c r="H45" i="30"/>
  <c r="G45" i="30"/>
  <c r="F45" i="30"/>
  <c r="H35" i="30"/>
  <c r="G35" i="30"/>
  <c r="F35" i="30"/>
  <c r="H34" i="30"/>
  <c r="G34" i="30"/>
  <c r="F34" i="30"/>
  <c r="H33" i="30"/>
  <c r="G33" i="30"/>
  <c r="F33" i="30"/>
  <c r="K32" i="30"/>
  <c r="H32" i="30"/>
  <c r="G32" i="30"/>
  <c r="F32" i="30"/>
  <c r="H22" i="30"/>
  <c r="G22" i="30"/>
  <c r="F22" i="30"/>
  <c r="H21" i="30"/>
  <c r="G21" i="30"/>
  <c r="F21" i="30"/>
  <c r="H20" i="30"/>
  <c r="G20" i="30"/>
  <c r="F20" i="30"/>
  <c r="K19" i="30"/>
  <c r="H19" i="30"/>
  <c r="G19" i="30"/>
  <c r="F19" i="30"/>
  <c r="H9" i="30"/>
  <c r="G9" i="30"/>
  <c r="F9" i="30"/>
  <c r="H8" i="30"/>
  <c r="G8" i="30"/>
  <c r="F8" i="30"/>
  <c r="H7" i="30"/>
  <c r="G7" i="30"/>
  <c r="F7" i="30"/>
  <c r="K6" i="30"/>
  <c r="H6" i="30"/>
  <c r="G6" i="30"/>
  <c r="F6" i="30"/>
  <c r="E5" i="30"/>
  <c r="H100" i="29"/>
  <c r="G100" i="29"/>
  <c r="F100" i="29"/>
  <c r="H99" i="29"/>
  <c r="G99" i="29"/>
  <c r="F99" i="29"/>
  <c r="H98" i="29"/>
  <c r="G98" i="29"/>
  <c r="F98" i="29"/>
  <c r="K97" i="29"/>
  <c r="H97" i="29"/>
  <c r="G97" i="29"/>
  <c r="F97" i="29"/>
  <c r="K84" i="29"/>
  <c r="H84" i="29"/>
  <c r="G84" i="29"/>
  <c r="F84" i="29"/>
  <c r="K71" i="29"/>
  <c r="H71" i="29"/>
  <c r="G71" i="29"/>
  <c r="F71" i="29"/>
  <c r="K58" i="29"/>
  <c r="H58" i="29"/>
  <c r="G58" i="29"/>
  <c r="F58" i="29"/>
  <c r="K45" i="29"/>
  <c r="H45" i="29"/>
  <c r="G45" i="29"/>
  <c r="F45" i="29"/>
  <c r="K32" i="29"/>
  <c r="H32" i="29"/>
  <c r="G32" i="29"/>
  <c r="F32" i="29"/>
  <c r="H21" i="29"/>
  <c r="G21" i="29"/>
  <c r="F21" i="29"/>
  <c r="H20" i="29"/>
  <c r="G20" i="29"/>
  <c r="F20" i="29"/>
  <c r="K19" i="29"/>
  <c r="H19" i="29"/>
  <c r="G19" i="29"/>
  <c r="F19" i="29"/>
  <c r="H11" i="29"/>
  <c r="G11" i="29"/>
  <c r="F11" i="29"/>
  <c r="H10" i="29"/>
  <c r="G10" i="29"/>
  <c r="F10" i="29"/>
  <c r="H9" i="29"/>
  <c r="G9" i="29"/>
  <c r="F9" i="29"/>
  <c r="H8" i="29"/>
  <c r="G8" i="29"/>
  <c r="F8" i="29"/>
  <c r="H7" i="29"/>
  <c r="G7" i="29"/>
  <c r="F7" i="29"/>
  <c r="K6" i="29"/>
  <c r="H6" i="29"/>
  <c r="G6" i="29"/>
  <c r="F6" i="29"/>
  <c r="E5" i="29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103" i="28"/>
  <c r="G103" i="28"/>
  <c r="F103" i="28"/>
  <c r="H102" i="28"/>
  <c r="G102" i="28"/>
  <c r="F102" i="28"/>
  <c r="H101" i="28"/>
  <c r="G101" i="28"/>
  <c r="F101" i="28"/>
  <c r="H100" i="28"/>
  <c r="G100" i="28"/>
  <c r="F100" i="28"/>
  <c r="H99" i="28"/>
  <c r="G99" i="28"/>
  <c r="F99" i="28"/>
  <c r="H98" i="28"/>
  <c r="G98" i="28"/>
  <c r="F98" i="28"/>
  <c r="H97" i="28"/>
  <c r="G97" i="28"/>
  <c r="F97" i="28"/>
  <c r="K71" i="28"/>
  <c r="H60" i="28"/>
  <c r="G60" i="28"/>
  <c r="F60" i="28"/>
  <c r="H59" i="28"/>
  <c r="G59" i="28"/>
  <c r="F59" i="28"/>
  <c r="H58" i="28"/>
  <c r="G58" i="28"/>
  <c r="F58" i="28"/>
  <c r="H48" i="28"/>
  <c r="G48" i="28"/>
  <c r="F48" i="28"/>
  <c r="H47" i="28"/>
  <c r="G47" i="28"/>
  <c r="F47" i="28"/>
  <c r="H46" i="28"/>
  <c r="G46" i="28"/>
  <c r="F46" i="28"/>
  <c r="H45" i="28"/>
  <c r="G45" i="28"/>
  <c r="F45" i="28"/>
  <c r="H36" i="28"/>
  <c r="G36" i="28"/>
  <c r="F36" i="28"/>
  <c r="H35" i="28"/>
  <c r="G35" i="28"/>
  <c r="F35" i="28"/>
  <c r="H34" i="28"/>
  <c r="G34" i="28"/>
  <c r="F34" i="28"/>
  <c r="H33" i="28"/>
  <c r="G33" i="28"/>
  <c r="F33" i="28"/>
  <c r="H32" i="28"/>
  <c r="G32" i="28"/>
  <c r="K32" i="28" s="1"/>
  <c r="L43" i="28" s="1"/>
  <c r="P26" i="19" s="1"/>
  <c r="F32" i="28"/>
  <c r="H23" i="28"/>
  <c r="G23" i="28"/>
  <c r="F23" i="28"/>
  <c r="H22" i="28"/>
  <c r="G22" i="28"/>
  <c r="F22" i="28"/>
  <c r="H21" i="28"/>
  <c r="G21" i="28"/>
  <c r="F21" i="28"/>
  <c r="H20" i="28"/>
  <c r="G20" i="28"/>
  <c r="F20" i="28"/>
  <c r="H19" i="28"/>
  <c r="G19" i="28"/>
  <c r="F19" i="28"/>
  <c r="H10" i="28"/>
  <c r="G10" i="28"/>
  <c r="F10" i="28"/>
  <c r="H9" i="28"/>
  <c r="G9" i="28"/>
  <c r="F9" i="28"/>
  <c r="H8" i="28"/>
  <c r="G8" i="28"/>
  <c r="F8" i="28"/>
  <c r="H7" i="28"/>
  <c r="G7" i="28"/>
  <c r="F7" i="28"/>
  <c r="H6" i="28"/>
  <c r="G6" i="28"/>
  <c r="F6" i="28"/>
  <c r="E5" i="28"/>
  <c r="H48" i="5"/>
  <c r="G48" i="5"/>
  <c r="F48" i="5"/>
  <c r="H47" i="5"/>
  <c r="G47" i="5"/>
  <c r="F47" i="5"/>
  <c r="H46" i="5"/>
  <c r="G46" i="5"/>
  <c r="F46" i="5"/>
  <c r="H64" i="5"/>
  <c r="G64" i="5"/>
  <c r="F64" i="5"/>
  <c r="H63" i="5"/>
  <c r="G63" i="5"/>
  <c r="F63" i="5"/>
  <c r="H62" i="5"/>
  <c r="G62" i="5"/>
  <c r="F62" i="5"/>
  <c r="H61" i="5"/>
  <c r="G61" i="5"/>
  <c r="F61" i="5"/>
  <c r="H60" i="5"/>
  <c r="G60" i="5"/>
  <c r="F60" i="5"/>
  <c r="H59" i="5"/>
  <c r="G59" i="5"/>
  <c r="F59" i="5"/>
  <c r="H116" i="3"/>
  <c r="G116" i="3"/>
  <c r="F116" i="3"/>
  <c r="H115" i="3"/>
  <c r="G115" i="3"/>
  <c r="F115" i="3"/>
  <c r="H114" i="3"/>
  <c r="G114" i="3"/>
  <c r="F114" i="3"/>
  <c r="H113" i="3"/>
  <c r="G113" i="3"/>
  <c r="F113" i="3"/>
  <c r="H112" i="3"/>
  <c r="G112" i="3"/>
  <c r="F112" i="3"/>
  <c r="H111" i="3"/>
  <c r="G111" i="3"/>
  <c r="F111" i="3"/>
  <c r="H109" i="3"/>
  <c r="G109" i="3"/>
  <c r="F109" i="3"/>
  <c r="H108" i="3"/>
  <c r="G108" i="3"/>
  <c r="F108" i="3"/>
  <c r="H107" i="3"/>
  <c r="G107" i="3"/>
  <c r="F107" i="3"/>
  <c r="H106" i="3"/>
  <c r="G106" i="3"/>
  <c r="F106" i="3"/>
  <c r="H105" i="3"/>
  <c r="G105" i="3"/>
  <c r="F105" i="3"/>
  <c r="H104" i="3"/>
  <c r="G104" i="3"/>
  <c r="F104" i="3"/>
  <c r="H103" i="3"/>
  <c r="G103" i="3"/>
  <c r="F103" i="3"/>
  <c r="H102" i="3"/>
  <c r="G102" i="3"/>
  <c r="F102" i="3"/>
  <c r="H101" i="3"/>
  <c r="G101" i="3"/>
  <c r="F101" i="3"/>
  <c r="H100" i="3"/>
  <c r="G100" i="3"/>
  <c r="F100" i="3"/>
  <c r="H99" i="3"/>
  <c r="G99" i="3"/>
  <c r="F99" i="3"/>
  <c r="H98" i="3"/>
  <c r="G98" i="3"/>
  <c r="F98" i="3"/>
  <c r="H82" i="3"/>
  <c r="G82" i="3"/>
  <c r="F82" i="3"/>
  <c r="H81" i="3"/>
  <c r="G81" i="3"/>
  <c r="F81" i="3"/>
  <c r="H80" i="3"/>
  <c r="G80" i="3"/>
  <c r="F80" i="3"/>
  <c r="H79" i="3"/>
  <c r="G79" i="3"/>
  <c r="F79" i="3"/>
  <c r="H78" i="3"/>
  <c r="G78" i="3"/>
  <c r="F78" i="3"/>
  <c r="H77" i="3"/>
  <c r="G77" i="3"/>
  <c r="F77" i="3"/>
  <c r="H76" i="3"/>
  <c r="G76" i="3"/>
  <c r="F76" i="3"/>
  <c r="H75" i="3"/>
  <c r="G75" i="3"/>
  <c r="F75" i="3"/>
  <c r="H74" i="3"/>
  <c r="G74" i="3"/>
  <c r="F74" i="3"/>
  <c r="H73" i="3"/>
  <c r="G73" i="3"/>
  <c r="F73" i="3"/>
  <c r="H72" i="3"/>
  <c r="G72" i="3"/>
  <c r="F72" i="3"/>
  <c r="H69" i="3"/>
  <c r="G69" i="3"/>
  <c r="F69" i="3"/>
  <c r="H68" i="3"/>
  <c r="G68" i="3"/>
  <c r="F68" i="3"/>
  <c r="H67" i="3"/>
  <c r="G67" i="3"/>
  <c r="F67" i="3"/>
  <c r="H66" i="3"/>
  <c r="G66" i="3"/>
  <c r="F66" i="3"/>
  <c r="H65" i="3"/>
  <c r="G65" i="3"/>
  <c r="F65" i="3"/>
  <c r="H64" i="3"/>
  <c r="G64" i="3"/>
  <c r="F64" i="3"/>
  <c r="H63" i="3"/>
  <c r="G63" i="3"/>
  <c r="F63" i="3"/>
  <c r="H62" i="3"/>
  <c r="G62" i="3"/>
  <c r="F62" i="3"/>
  <c r="H61" i="3"/>
  <c r="G61" i="3"/>
  <c r="F61" i="3"/>
  <c r="H60" i="3"/>
  <c r="G60" i="3"/>
  <c r="F60" i="3"/>
  <c r="H59" i="3"/>
  <c r="G59" i="3"/>
  <c r="F59" i="3"/>
  <c r="H56" i="3"/>
  <c r="G56" i="3"/>
  <c r="F56" i="3"/>
  <c r="H55" i="3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G49" i="3"/>
  <c r="F49" i="3"/>
  <c r="H48" i="3"/>
  <c r="G48" i="3"/>
  <c r="F48" i="3"/>
  <c r="H47" i="3"/>
  <c r="G47" i="3"/>
  <c r="F47" i="3"/>
  <c r="H46" i="3"/>
  <c r="G46" i="3"/>
  <c r="F46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G10" i="3"/>
  <c r="F10" i="3"/>
  <c r="H9" i="3"/>
  <c r="G9" i="3"/>
  <c r="F9" i="3"/>
  <c r="H8" i="3"/>
  <c r="G8" i="3"/>
  <c r="F8" i="3"/>
  <c r="H185" i="1"/>
  <c r="H68" i="1"/>
  <c r="G68" i="1"/>
  <c r="F68" i="1"/>
  <c r="H67" i="1"/>
  <c r="G67" i="1"/>
  <c r="F67" i="1"/>
  <c r="H66" i="1"/>
  <c r="G66" i="1"/>
  <c r="F66" i="1"/>
  <c r="H65" i="1"/>
  <c r="G65" i="1"/>
  <c r="F65" i="1"/>
  <c r="H53" i="1"/>
  <c r="G53" i="1"/>
  <c r="F53" i="1"/>
  <c r="K59" i="3" l="1"/>
  <c r="K46" i="3"/>
  <c r="K45" i="28"/>
  <c r="K7" i="3"/>
  <c r="K72" i="3"/>
  <c r="K33" i="3"/>
  <c r="K19" i="28"/>
  <c r="L30" i="28" s="1"/>
  <c r="P27" i="19" s="1"/>
  <c r="F5" i="30"/>
  <c r="H5" i="30"/>
  <c r="G5" i="30"/>
  <c r="I5" i="30" s="1"/>
  <c r="K1" i="30" s="1"/>
  <c r="P36" i="19" s="1"/>
  <c r="K111" i="3"/>
  <c r="K98" i="3"/>
  <c r="K20" i="3"/>
  <c r="K6" i="28"/>
  <c r="L17" i="28" s="1"/>
  <c r="P28" i="19" s="1"/>
  <c r="K58" i="4"/>
  <c r="L69" i="4" s="1"/>
  <c r="P14" i="19" s="1"/>
  <c r="K58" i="28"/>
  <c r="F5" i="29"/>
  <c r="G5" i="29"/>
  <c r="I5" i="29" s="1"/>
  <c r="K1" i="29" s="1"/>
  <c r="P35" i="19" s="1"/>
  <c r="H5" i="29"/>
  <c r="K97" i="28"/>
  <c r="K59" i="5"/>
  <c r="L70" i="5" s="1"/>
  <c r="P21" i="19" s="1"/>
  <c r="K46" i="5"/>
  <c r="K71" i="4"/>
  <c r="L82" i="4" s="1"/>
  <c r="K45" i="4"/>
  <c r="L56" i="4" s="1"/>
  <c r="P16" i="19" s="1"/>
  <c r="K32" i="4"/>
  <c r="L43" i="4" s="1"/>
  <c r="P20" i="19" s="1"/>
  <c r="F5" i="28"/>
  <c r="G5" i="28"/>
  <c r="H5" i="28"/>
  <c r="H186" i="1"/>
  <c r="G186" i="1"/>
  <c r="F186" i="1"/>
  <c r="G185" i="1"/>
  <c r="F185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K98" i="1" s="1"/>
  <c r="F99" i="1"/>
  <c r="H98" i="1"/>
  <c r="G98" i="1"/>
  <c r="F98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F13" i="25"/>
  <c r="G13" i="25"/>
  <c r="H13" i="25"/>
  <c r="H49" i="27"/>
  <c r="G49" i="27"/>
  <c r="F49" i="27"/>
  <c r="H48" i="27"/>
  <c r="G48" i="27"/>
  <c r="F48" i="27"/>
  <c r="H47" i="27"/>
  <c r="G47" i="27"/>
  <c r="F47" i="27"/>
  <c r="H46" i="27"/>
  <c r="G46" i="27"/>
  <c r="F46" i="27"/>
  <c r="H45" i="27"/>
  <c r="G45" i="27"/>
  <c r="F45" i="27"/>
  <c r="H36" i="27"/>
  <c r="G36" i="27"/>
  <c r="F36" i="27"/>
  <c r="H35" i="27"/>
  <c r="G35" i="27"/>
  <c r="F35" i="27"/>
  <c r="H34" i="27"/>
  <c r="G34" i="27"/>
  <c r="F34" i="27"/>
  <c r="H33" i="27"/>
  <c r="G33" i="27"/>
  <c r="F33" i="27"/>
  <c r="H32" i="27"/>
  <c r="G32" i="27"/>
  <c r="F32" i="27"/>
  <c r="H24" i="27"/>
  <c r="G24" i="27"/>
  <c r="F24" i="27"/>
  <c r="H23" i="27"/>
  <c r="G23" i="27"/>
  <c r="F23" i="27"/>
  <c r="H22" i="27"/>
  <c r="G22" i="27"/>
  <c r="F22" i="27"/>
  <c r="H21" i="27"/>
  <c r="G21" i="27"/>
  <c r="K19" i="27" s="1"/>
  <c r="L30" i="27" s="1"/>
  <c r="P23" i="19" s="1"/>
  <c r="F21" i="27"/>
  <c r="H20" i="27"/>
  <c r="G20" i="27"/>
  <c r="F20" i="27"/>
  <c r="H19" i="27"/>
  <c r="G19" i="27"/>
  <c r="F19" i="27"/>
  <c r="H15" i="27"/>
  <c r="G15" i="27"/>
  <c r="F15" i="27"/>
  <c r="H14" i="27"/>
  <c r="G14" i="27"/>
  <c r="F14" i="27"/>
  <c r="H13" i="27"/>
  <c r="G13" i="27"/>
  <c r="F13" i="27"/>
  <c r="H12" i="27"/>
  <c r="G12" i="27"/>
  <c r="F12" i="27"/>
  <c r="H11" i="27"/>
  <c r="G11" i="27"/>
  <c r="F11" i="27"/>
  <c r="H10" i="27"/>
  <c r="G10" i="27"/>
  <c r="F10" i="27"/>
  <c r="H9" i="27"/>
  <c r="G9" i="27"/>
  <c r="F9" i="27"/>
  <c r="H8" i="27"/>
  <c r="G8" i="27"/>
  <c r="F8" i="27"/>
  <c r="H7" i="27"/>
  <c r="G7" i="27"/>
  <c r="F7" i="27"/>
  <c r="H6" i="27"/>
  <c r="G6" i="27"/>
  <c r="F6" i="27"/>
  <c r="E5" i="27"/>
  <c r="H78" i="25"/>
  <c r="G78" i="25"/>
  <c r="F78" i="25"/>
  <c r="H77" i="25"/>
  <c r="G77" i="25"/>
  <c r="F77" i="25"/>
  <c r="H76" i="25"/>
  <c r="G76" i="25"/>
  <c r="F76" i="25"/>
  <c r="H75" i="25"/>
  <c r="G75" i="25"/>
  <c r="F75" i="25"/>
  <c r="H74" i="25"/>
  <c r="G74" i="25"/>
  <c r="F74" i="25"/>
  <c r="H73" i="25"/>
  <c r="G73" i="25"/>
  <c r="F73" i="25"/>
  <c r="H72" i="25"/>
  <c r="G72" i="25"/>
  <c r="F72" i="25"/>
  <c r="H71" i="25"/>
  <c r="G71" i="25"/>
  <c r="F71" i="25"/>
  <c r="H65" i="25"/>
  <c r="G65" i="25"/>
  <c r="F65" i="25"/>
  <c r="H64" i="25"/>
  <c r="G64" i="25"/>
  <c r="F64" i="25"/>
  <c r="H63" i="25"/>
  <c r="G63" i="25"/>
  <c r="F63" i="25"/>
  <c r="H62" i="25"/>
  <c r="G62" i="25"/>
  <c r="F62" i="25"/>
  <c r="H61" i="25"/>
  <c r="G61" i="25"/>
  <c r="F61" i="25"/>
  <c r="H60" i="25"/>
  <c r="G60" i="25"/>
  <c r="F60" i="25"/>
  <c r="H59" i="25"/>
  <c r="G59" i="25"/>
  <c r="F59" i="25"/>
  <c r="H58" i="25"/>
  <c r="G58" i="25"/>
  <c r="F58" i="25"/>
  <c r="H55" i="25"/>
  <c r="G55" i="25"/>
  <c r="F55" i="25"/>
  <c r="H54" i="25"/>
  <c r="G54" i="25"/>
  <c r="F54" i="25"/>
  <c r="H53" i="25"/>
  <c r="G53" i="25"/>
  <c r="F53" i="25"/>
  <c r="H52" i="25"/>
  <c r="G52" i="25"/>
  <c r="F52" i="25"/>
  <c r="H51" i="25"/>
  <c r="G51" i="25"/>
  <c r="F51" i="25"/>
  <c r="H50" i="25"/>
  <c r="G50" i="25"/>
  <c r="F50" i="25"/>
  <c r="H49" i="25"/>
  <c r="G49" i="25"/>
  <c r="F49" i="25"/>
  <c r="H48" i="25"/>
  <c r="G48" i="25"/>
  <c r="F48" i="25"/>
  <c r="H47" i="25"/>
  <c r="G47" i="25"/>
  <c r="F47" i="25"/>
  <c r="H46" i="25"/>
  <c r="G46" i="25"/>
  <c r="F46" i="25"/>
  <c r="H45" i="25"/>
  <c r="G45" i="25"/>
  <c r="F45" i="25"/>
  <c r="K85" i="1" l="1"/>
  <c r="K150" i="1"/>
  <c r="K137" i="1"/>
  <c r="K176" i="1"/>
  <c r="K124" i="1"/>
  <c r="K163" i="1"/>
  <c r="K111" i="1"/>
  <c r="K32" i="27"/>
  <c r="K45" i="27"/>
  <c r="L82" i="28"/>
  <c r="P29" i="19" s="1"/>
  <c r="K6" i="27"/>
  <c r="L17" i="27" s="1"/>
  <c r="P22" i="19" s="1"/>
  <c r="F5" i="27"/>
  <c r="G5" i="27"/>
  <c r="I5" i="28"/>
  <c r="H5" i="27"/>
  <c r="R45" i="25"/>
  <c r="S56" i="25" s="1"/>
  <c r="P6" i="19" s="1"/>
  <c r="R58" i="25"/>
  <c r="S69" i="25" s="1"/>
  <c r="P7" i="19" s="1"/>
  <c r="R71" i="25"/>
  <c r="S82" i="25" s="1"/>
  <c r="P9" i="19" s="1"/>
  <c r="L56" i="27" l="1"/>
  <c r="I5" i="27"/>
  <c r="H26" i="4"/>
  <c r="G26" i="4"/>
  <c r="F26" i="4"/>
  <c r="H25" i="4"/>
  <c r="G25" i="4"/>
  <c r="F25" i="4"/>
  <c r="H24" i="4"/>
  <c r="H23" i="4"/>
  <c r="H22" i="4"/>
  <c r="H39" i="25"/>
  <c r="G39" i="25"/>
  <c r="F39" i="25"/>
  <c r="H38" i="25"/>
  <c r="G38" i="25"/>
  <c r="F38" i="25"/>
  <c r="H37" i="25"/>
  <c r="G37" i="25"/>
  <c r="F37" i="25"/>
  <c r="H36" i="25"/>
  <c r="G36" i="25"/>
  <c r="F36" i="25"/>
  <c r="H35" i="25"/>
  <c r="G35" i="25"/>
  <c r="F35" i="25"/>
  <c r="H34" i="25"/>
  <c r="G34" i="25"/>
  <c r="F34" i="25"/>
  <c r="H33" i="25"/>
  <c r="G33" i="25"/>
  <c r="F33" i="25"/>
  <c r="H32" i="25"/>
  <c r="G32" i="25"/>
  <c r="F32" i="25"/>
  <c r="H26" i="25"/>
  <c r="G26" i="25"/>
  <c r="F26" i="25"/>
  <c r="H25" i="25"/>
  <c r="G25" i="25"/>
  <c r="F25" i="25"/>
  <c r="H24" i="25"/>
  <c r="G24" i="25"/>
  <c r="F24" i="25"/>
  <c r="H23" i="25"/>
  <c r="G23" i="25"/>
  <c r="F23" i="25"/>
  <c r="H22" i="25"/>
  <c r="G22" i="25"/>
  <c r="F22" i="25"/>
  <c r="H21" i="25"/>
  <c r="G21" i="25"/>
  <c r="F21" i="25"/>
  <c r="H20" i="25"/>
  <c r="G20" i="25"/>
  <c r="F20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E5" i="25"/>
  <c r="H5" i="25" l="1"/>
  <c r="R19" i="25"/>
  <c r="F5" i="25"/>
  <c r="R32" i="25"/>
  <c r="S43" i="25" s="1"/>
  <c r="P5" i="19" s="1"/>
  <c r="G5" i="25"/>
  <c r="R6" i="25"/>
  <c r="S30" i="25" l="1"/>
  <c r="P4" i="19" s="1"/>
  <c r="P32" i="19" s="1"/>
  <c r="I5" i="25"/>
  <c r="H12" i="4" l="1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21" i="4"/>
  <c r="G21" i="4"/>
  <c r="F21" i="4"/>
  <c r="H19" i="4"/>
  <c r="G19" i="4"/>
  <c r="F19" i="4"/>
  <c r="K19" i="4" l="1"/>
  <c r="L30" i="4" s="1"/>
  <c r="P19" i="19" s="1"/>
  <c r="K6" i="4"/>
  <c r="L17" i="4" l="1"/>
  <c r="P18" i="19" s="1"/>
  <c r="H17" i="16"/>
  <c r="G17" i="16"/>
  <c r="F17" i="16"/>
  <c r="H16" i="16"/>
  <c r="G16" i="16"/>
  <c r="F16" i="16"/>
  <c r="H15" i="16"/>
  <c r="G15" i="16"/>
  <c r="F15" i="16"/>
  <c r="H14" i="16"/>
  <c r="G14" i="16"/>
  <c r="F14" i="16"/>
  <c r="H13" i="16"/>
  <c r="G13" i="16"/>
  <c r="F13" i="16"/>
  <c r="H12" i="16"/>
  <c r="G12" i="16"/>
  <c r="F12" i="16"/>
  <c r="H11" i="16"/>
  <c r="G11" i="16"/>
  <c r="F11" i="16"/>
  <c r="H10" i="16"/>
  <c r="G10" i="16"/>
  <c r="F10" i="16"/>
  <c r="H9" i="16"/>
  <c r="G9" i="16"/>
  <c r="F9" i="16"/>
  <c r="H8" i="16"/>
  <c r="G8" i="16"/>
  <c r="K6" i="16" s="1"/>
  <c r="F8" i="16"/>
  <c r="H7" i="16"/>
  <c r="G7" i="16"/>
  <c r="F7" i="16"/>
  <c r="H6" i="16"/>
  <c r="G6" i="16"/>
  <c r="F6" i="16"/>
  <c r="H50" i="16"/>
  <c r="G50" i="16"/>
  <c r="F50" i="16"/>
  <c r="H49" i="16"/>
  <c r="G49" i="16"/>
  <c r="F49" i="16"/>
  <c r="H48" i="16"/>
  <c r="G48" i="16"/>
  <c r="F48" i="16"/>
  <c r="H47" i="16"/>
  <c r="G47" i="16"/>
  <c r="F47" i="16"/>
  <c r="H46" i="16"/>
  <c r="G46" i="16"/>
  <c r="F46" i="16"/>
  <c r="H45" i="16"/>
  <c r="G45" i="16"/>
  <c r="K45" i="16" s="1"/>
  <c r="F45" i="16"/>
  <c r="W32" i="21" l="1"/>
  <c r="V32" i="21"/>
  <c r="U32" i="21"/>
  <c r="T32" i="21"/>
  <c r="S32" i="21"/>
  <c r="R32" i="21"/>
  <c r="Q32" i="21"/>
  <c r="P32" i="21"/>
  <c r="W31" i="21"/>
  <c r="V31" i="21"/>
  <c r="U31" i="21"/>
  <c r="T31" i="21"/>
  <c r="S31" i="21"/>
  <c r="R31" i="21"/>
  <c r="Q31" i="21"/>
  <c r="P31" i="21"/>
  <c r="M31" i="21"/>
  <c r="L31" i="21"/>
  <c r="J31" i="21"/>
  <c r="W27" i="21"/>
  <c r="V27" i="21"/>
  <c r="U27" i="21"/>
  <c r="S27" i="21"/>
  <c r="R27" i="21"/>
  <c r="Q27" i="21"/>
  <c r="P27" i="21"/>
  <c r="M27" i="21"/>
  <c r="L27" i="21"/>
  <c r="J27" i="21"/>
  <c r="H27" i="21"/>
  <c r="W26" i="21"/>
  <c r="V26" i="21"/>
  <c r="U26" i="21"/>
  <c r="T26" i="21"/>
  <c r="S26" i="21"/>
  <c r="R26" i="21"/>
  <c r="Q26" i="21"/>
  <c r="P26" i="21"/>
  <c r="W25" i="21"/>
  <c r="V25" i="21"/>
  <c r="U25" i="21"/>
  <c r="T25" i="21"/>
  <c r="S25" i="21"/>
  <c r="R25" i="21"/>
  <c r="Q25" i="21"/>
  <c r="P25" i="21"/>
  <c r="W24" i="21"/>
  <c r="V24" i="21"/>
  <c r="U24" i="21"/>
  <c r="T24" i="21"/>
  <c r="S24" i="21"/>
  <c r="R24" i="21"/>
  <c r="Q24" i="21"/>
  <c r="P24" i="21"/>
  <c r="V23" i="21"/>
  <c r="U23" i="21"/>
  <c r="T23" i="21"/>
  <c r="S23" i="21"/>
  <c r="R23" i="21"/>
  <c r="Q23" i="21"/>
  <c r="P23" i="21"/>
  <c r="W22" i="21"/>
  <c r="V22" i="21"/>
  <c r="U22" i="21"/>
  <c r="T22" i="21"/>
  <c r="S22" i="21"/>
  <c r="R22" i="21"/>
  <c r="Q22" i="21"/>
  <c r="P22" i="21"/>
  <c r="W21" i="21"/>
  <c r="U21" i="21"/>
  <c r="T21" i="21"/>
  <c r="S21" i="21"/>
  <c r="R21" i="21"/>
  <c r="Q21" i="21"/>
  <c r="P21" i="21"/>
  <c r="W20" i="21"/>
  <c r="V20" i="21"/>
  <c r="U20" i="21"/>
  <c r="T20" i="21"/>
  <c r="S20" i="21"/>
  <c r="R20" i="21"/>
  <c r="Q20" i="21"/>
  <c r="W19" i="21"/>
  <c r="V19" i="21"/>
  <c r="U19" i="21"/>
  <c r="T19" i="21"/>
  <c r="S19" i="21"/>
  <c r="R19" i="21"/>
  <c r="Q19" i="21"/>
  <c r="M19" i="21"/>
  <c r="L19" i="21"/>
  <c r="J19" i="21"/>
  <c r="H19" i="21"/>
  <c r="W18" i="21"/>
  <c r="V18" i="21"/>
  <c r="U18" i="21"/>
  <c r="T18" i="21"/>
  <c r="S18" i="21"/>
  <c r="R18" i="21"/>
  <c r="Q18" i="21"/>
  <c r="P18" i="21"/>
  <c r="W17" i="21"/>
  <c r="V17" i="21"/>
  <c r="U17" i="21"/>
  <c r="T17" i="21"/>
  <c r="S17" i="21"/>
  <c r="R17" i="21"/>
  <c r="Q17" i="21"/>
  <c r="W16" i="21"/>
  <c r="V16" i="21"/>
  <c r="T16" i="21"/>
  <c r="S16" i="21"/>
  <c r="R16" i="21"/>
  <c r="Q16" i="21"/>
  <c r="M16" i="21"/>
  <c r="L16" i="21"/>
  <c r="J16" i="21"/>
  <c r="H16" i="21"/>
  <c r="W15" i="21"/>
  <c r="V15" i="21"/>
  <c r="U15" i="21"/>
  <c r="T15" i="21"/>
  <c r="S15" i="21"/>
  <c r="R15" i="21"/>
  <c r="Q15" i="21"/>
  <c r="P15" i="21"/>
  <c r="W14" i="21"/>
  <c r="V14" i="21"/>
  <c r="U14" i="21"/>
  <c r="S14" i="21"/>
  <c r="R14" i="21"/>
  <c r="Q14" i="21"/>
  <c r="W13" i="21"/>
  <c r="V13" i="21"/>
  <c r="U13" i="21"/>
  <c r="T13" i="21"/>
  <c r="S13" i="21"/>
  <c r="R13" i="21"/>
  <c r="Q13" i="21"/>
  <c r="P13" i="21"/>
  <c r="W12" i="21"/>
  <c r="V12" i="21"/>
  <c r="U12" i="21"/>
  <c r="T12" i="21"/>
  <c r="S12" i="21"/>
  <c r="R12" i="21"/>
  <c r="Q12" i="21"/>
  <c r="M12" i="21"/>
  <c r="L12" i="21"/>
  <c r="J12" i="21"/>
  <c r="H12" i="21"/>
  <c r="W11" i="21"/>
  <c r="V11" i="21"/>
  <c r="U11" i="21"/>
  <c r="T11" i="21"/>
  <c r="S11" i="21"/>
  <c r="R11" i="21"/>
  <c r="Q11" i="21"/>
  <c r="M11" i="21"/>
  <c r="L11" i="21"/>
  <c r="J11" i="21"/>
  <c r="H11" i="21"/>
  <c r="W10" i="21"/>
  <c r="U10" i="21"/>
  <c r="T10" i="21"/>
  <c r="S10" i="21"/>
  <c r="R10" i="21"/>
  <c r="Q10" i="21"/>
  <c r="M10" i="21"/>
  <c r="L10" i="21"/>
  <c r="J10" i="21"/>
  <c r="H10" i="21"/>
  <c r="W9" i="21"/>
  <c r="V9" i="21"/>
  <c r="U9" i="21"/>
  <c r="T9" i="21"/>
  <c r="S9" i="21"/>
  <c r="R9" i="21"/>
  <c r="Q9" i="21"/>
  <c r="W8" i="21"/>
  <c r="V8" i="21"/>
  <c r="U8" i="21"/>
  <c r="T8" i="21"/>
  <c r="S8" i="21"/>
  <c r="R8" i="21"/>
  <c r="Q8" i="21"/>
  <c r="W7" i="21"/>
  <c r="V7" i="21"/>
  <c r="U7" i="21"/>
  <c r="S7" i="21"/>
  <c r="R7" i="21"/>
  <c r="Q7" i="21"/>
  <c r="W6" i="21"/>
  <c r="V6" i="21"/>
  <c r="U6" i="21"/>
  <c r="T6" i="21"/>
  <c r="S6" i="21"/>
  <c r="R6" i="21"/>
  <c r="Q6" i="21"/>
  <c r="W5" i="21"/>
  <c r="V5" i="21"/>
  <c r="U5" i="21"/>
  <c r="T5" i="21"/>
  <c r="S5" i="21"/>
  <c r="R5" i="21"/>
  <c r="Q5" i="21"/>
  <c r="W4" i="21"/>
  <c r="V4" i="21"/>
  <c r="U4" i="21"/>
  <c r="T4" i="21"/>
  <c r="S4" i="21"/>
  <c r="R4" i="21"/>
  <c r="Q4" i="21"/>
  <c r="M4" i="21"/>
  <c r="L4" i="21"/>
  <c r="J4" i="21"/>
  <c r="H4" i="21"/>
  <c r="L28" i="21" l="1"/>
  <c r="J28" i="21"/>
  <c r="M28" i="21"/>
  <c r="H28" i="21"/>
  <c r="W28" i="21"/>
  <c r="S28" i="21"/>
  <c r="U28" i="21"/>
  <c r="R28" i="21"/>
  <c r="T28" i="21"/>
  <c r="Q28" i="21"/>
  <c r="V28" i="21"/>
  <c r="P17" i="21" l="1"/>
  <c r="P5" i="21"/>
  <c r="P19" i="21" l="1"/>
  <c r="P8" i="21"/>
  <c r="P7" i="21"/>
  <c r="P9" i="21"/>
  <c r="E5" i="3"/>
  <c r="F82" i="1" l="1"/>
  <c r="G82" i="1"/>
  <c r="H82" i="1"/>
  <c r="H18" i="1" l="1"/>
  <c r="G18" i="1"/>
  <c r="F18" i="1"/>
  <c r="E5" i="1" l="1"/>
  <c r="F39" i="5" l="1"/>
  <c r="G39" i="5"/>
  <c r="H39" i="5"/>
  <c r="H40" i="5"/>
  <c r="G40" i="5"/>
  <c r="F40" i="5"/>
  <c r="F24" i="16"/>
  <c r="G24" i="16"/>
  <c r="H24" i="16"/>
  <c r="H53" i="10"/>
  <c r="G53" i="10"/>
  <c r="F53" i="10"/>
  <c r="H52" i="10"/>
  <c r="G52" i="10"/>
  <c r="F52" i="10"/>
  <c r="H51" i="10"/>
  <c r="G51" i="10"/>
  <c r="F51" i="10"/>
  <c r="H50" i="10"/>
  <c r="G50" i="10"/>
  <c r="F50" i="10"/>
  <c r="H49" i="10"/>
  <c r="G49" i="10"/>
  <c r="F49" i="10"/>
  <c r="H48" i="10"/>
  <c r="G48" i="10"/>
  <c r="F48" i="10"/>
  <c r="H47" i="10"/>
  <c r="G47" i="10"/>
  <c r="F47" i="10"/>
  <c r="H46" i="10"/>
  <c r="G46" i="10"/>
  <c r="F46" i="10"/>
  <c r="H40" i="10"/>
  <c r="G40" i="10"/>
  <c r="F40" i="10"/>
  <c r="H39" i="10"/>
  <c r="G39" i="10"/>
  <c r="F39" i="10"/>
  <c r="H38" i="10"/>
  <c r="G38" i="10"/>
  <c r="F38" i="10"/>
  <c r="H37" i="10"/>
  <c r="G37" i="10"/>
  <c r="F37" i="10"/>
  <c r="H36" i="10"/>
  <c r="G36" i="10"/>
  <c r="F36" i="10"/>
  <c r="H35" i="10"/>
  <c r="G35" i="10"/>
  <c r="F35" i="10"/>
  <c r="H34" i="10"/>
  <c r="G34" i="10"/>
  <c r="F34" i="10"/>
  <c r="H21" i="10"/>
  <c r="G21" i="10"/>
  <c r="F21" i="10"/>
  <c r="H12" i="10"/>
  <c r="G12" i="10"/>
  <c r="F12" i="10"/>
  <c r="H11" i="10"/>
  <c r="G11" i="10"/>
  <c r="F11" i="10"/>
  <c r="H10" i="10"/>
  <c r="G10" i="10"/>
  <c r="F10" i="10"/>
  <c r="H45" i="10" l="1"/>
  <c r="G45" i="10"/>
  <c r="F45" i="10"/>
  <c r="E5" i="10" l="1"/>
  <c r="E5" i="16"/>
  <c r="E5" i="4"/>
  <c r="H35" i="16"/>
  <c r="G35" i="16"/>
  <c r="F35" i="16"/>
  <c r="H34" i="16"/>
  <c r="G34" i="16"/>
  <c r="F34" i="16"/>
  <c r="H33" i="16"/>
  <c r="G33" i="16"/>
  <c r="F33" i="16"/>
  <c r="H32" i="16"/>
  <c r="G32" i="16"/>
  <c r="F32" i="16"/>
  <c r="H23" i="16"/>
  <c r="G23" i="16"/>
  <c r="F23" i="16"/>
  <c r="H22" i="16"/>
  <c r="G22" i="16"/>
  <c r="F22" i="16"/>
  <c r="H21" i="16"/>
  <c r="G21" i="16"/>
  <c r="F21" i="16"/>
  <c r="H20" i="16"/>
  <c r="G20" i="16"/>
  <c r="F20" i="16"/>
  <c r="H19" i="16"/>
  <c r="G19" i="16"/>
  <c r="F19" i="16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K32" i="16" l="1"/>
  <c r="K19" i="16"/>
  <c r="P14" i="21" s="1"/>
  <c r="K33" i="5"/>
  <c r="H5" i="16"/>
  <c r="F5" i="16"/>
  <c r="G5" i="16"/>
  <c r="H33" i="10"/>
  <c r="G33" i="10"/>
  <c r="F33" i="10"/>
  <c r="H32" i="10"/>
  <c r="G32" i="10"/>
  <c r="F32" i="10"/>
  <c r="H20" i="10"/>
  <c r="G20" i="10"/>
  <c r="F20" i="10"/>
  <c r="H19" i="10"/>
  <c r="G19" i="10"/>
  <c r="F19" i="10"/>
  <c r="H9" i="10"/>
  <c r="G9" i="10"/>
  <c r="F9" i="10"/>
  <c r="H8" i="10"/>
  <c r="G8" i="10"/>
  <c r="F8" i="10"/>
  <c r="H7" i="10"/>
  <c r="G7" i="10"/>
  <c r="F7" i="10"/>
  <c r="H6" i="10"/>
  <c r="G6" i="10"/>
  <c r="F6" i="10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95" i="3"/>
  <c r="G95" i="3"/>
  <c r="F95" i="3"/>
  <c r="H94" i="3"/>
  <c r="G94" i="3"/>
  <c r="F94" i="3"/>
  <c r="H93" i="3"/>
  <c r="G93" i="3"/>
  <c r="F93" i="3"/>
  <c r="H92" i="3"/>
  <c r="G92" i="3"/>
  <c r="F92" i="3"/>
  <c r="H91" i="3"/>
  <c r="G91" i="3"/>
  <c r="F91" i="3"/>
  <c r="H90" i="3"/>
  <c r="G90" i="3"/>
  <c r="F90" i="3"/>
  <c r="H89" i="3"/>
  <c r="G89" i="3"/>
  <c r="F89" i="3"/>
  <c r="H88" i="3"/>
  <c r="G88" i="3"/>
  <c r="F88" i="3"/>
  <c r="H87" i="3"/>
  <c r="G87" i="3"/>
  <c r="F87" i="3"/>
  <c r="H86" i="3"/>
  <c r="G86" i="3"/>
  <c r="F86" i="3"/>
  <c r="H85" i="3"/>
  <c r="G85" i="3"/>
  <c r="F85" i="3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69" i="1"/>
  <c r="G69" i="1"/>
  <c r="F69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6" i="1"/>
  <c r="G56" i="1"/>
  <c r="F56" i="1"/>
  <c r="H55" i="1"/>
  <c r="G55" i="1"/>
  <c r="F55" i="1"/>
  <c r="H54" i="1"/>
  <c r="G54" i="1"/>
  <c r="F54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F17" i="1"/>
  <c r="G17" i="1"/>
  <c r="H17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H20" i="1"/>
  <c r="G20" i="1"/>
  <c r="F20" i="1"/>
  <c r="G7" i="1"/>
  <c r="H8" i="1"/>
  <c r="H9" i="1"/>
  <c r="H10" i="1"/>
  <c r="H11" i="1"/>
  <c r="H12" i="1"/>
  <c r="H13" i="1"/>
  <c r="H14" i="1"/>
  <c r="H15" i="1"/>
  <c r="H16" i="1"/>
  <c r="H7" i="1"/>
  <c r="F7" i="1"/>
  <c r="G8" i="1"/>
  <c r="G9" i="1"/>
  <c r="G10" i="1"/>
  <c r="G11" i="1"/>
  <c r="G12" i="1"/>
  <c r="G13" i="1"/>
  <c r="G14" i="1"/>
  <c r="G15" i="1"/>
  <c r="G16" i="1"/>
  <c r="F8" i="1"/>
  <c r="F9" i="1"/>
  <c r="F10" i="1"/>
  <c r="F11" i="1"/>
  <c r="F12" i="1"/>
  <c r="F13" i="1"/>
  <c r="F14" i="1"/>
  <c r="F15" i="1"/>
  <c r="F16" i="1"/>
  <c r="K72" i="1" l="1"/>
  <c r="F5" i="5"/>
  <c r="H5" i="5"/>
  <c r="K59" i="1"/>
  <c r="K46" i="1"/>
  <c r="K7" i="1"/>
  <c r="K85" i="3"/>
  <c r="K1" i="3" s="1"/>
  <c r="K20" i="1"/>
  <c r="G5" i="5"/>
  <c r="I5" i="5" s="1"/>
  <c r="K1" i="5" s="1"/>
  <c r="K7" i="5"/>
  <c r="K33" i="1"/>
  <c r="G5" i="1"/>
  <c r="F5" i="1"/>
  <c r="H5" i="1"/>
  <c r="P20" i="21"/>
  <c r="F5" i="3"/>
  <c r="H5" i="3"/>
  <c r="G5" i="3"/>
  <c r="P6" i="21"/>
  <c r="I5" i="16"/>
  <c r="F5" i="10"/>
  <c r="G5" i="10"/>
  <c r="H5" i="10"/>
  <c r="H5" i="4"/>
  <c r="F5" i="4"/>
  <c r="G5" i="4"/>
  <c r="K32" i="10"/>
  <c r="K1" i="1" l="1"/>
  <c r="I5" i="1"/>
  <c r="I5" i="3"/>
  <c r="P12" i="19" s="1"/>
  <c r="K45" i="5"/>
  <c r="P4" i="21"/>
  <c r="P28" i="21" s="1"/>
  <c r="I5" i="4"/>
  <c r="I5" i="10"/>
  <c r="K1" i="10" s="1"/>
  <c r="P12" i="21" s="1"/>
  <c r="P11" i="19" l="1"/>
  <c r="P17" i="19"/>
  <c r="P11" i="21"/>
  <c r="P10" i="21"/>
  <c r="P16" i="21" l="1"/>
  <c r="K45" i="10"/>
  <c r="K19" i="10"/>
  <c r="K6" i="10"/>
</calcChain>
</file>

<file path=xl/sharedStrings.xml><?xml version="1.0" encoding="utf-8"?>
<sst xmlns="http://schemas.openxmlformats.org/spreadsheetml/2006/main" count="2002" uniqueCount="415">
  <si>
    <t>SL</t>
  </si>
  <si>
    <t>Location</t>
  </si>
  <si>
    <t>Description</t>
  </si>
  <si>
    <t>Picture</t>
  </si>
  <si>
    <t>Floor cleanliness</t>
  </si>
  <si>
    <t>Lift cleanliness</t>
  </si>
  <si>
    <t>Wall cleanliness</t>
  </si>
  <si>
    <t>Roof cleanliness</t>
  </si>
  <si>
    <t>Others</t>
  </si>
  <si>
    <t>NA</t>
  </si>
  <si>
    <t>N</t>
  </si>
  <si>
    <t>Y/N</t>
  </si>
  <si>
    <t>Fire Extingusher: Cleanliness/Location</t>
  </si>
  <si>
    <t>Points</t>
  </si>
  <si>
    <t>Comments</t>
  </si>
  <si>
    <t>Dust bin: Placement</t>
  </si>
  <si>
    <t>Oil drainer: Cleanliness/Placement</t>
  </si>
  <si>
    <t>Tool box: Cleanliness/Placement</t>
  </si>
  <si>
    <t>Oil pump: Cleanliness/Placement</t>
  </si>
  <si>
    <t>Cleaning Kit:</t>
  </si>
  <si>
    <t>Bay No 1</t>
  </si>
  <si>
    <t>Y</t>
  </si>
  <si>
    <t>Free of Oil leaks/Spills</t>
  </si>
  <si>
    <t>Bay No 2</t>
  </si>
  <si>
    <t>Bay No 3</t>
  </si>
  <si>
    <t>Bay No 4</t>
  </si>
  <si>
    <t>Warehouse</t>
  </si>
  <si>
    <t>Ceiling cleanliness</t>
  </si>
  <si>
    <t>Unit recondition room</t>
  </si>
  <si>
    <t>Chairs</t>
  </si>
  <si>
    <t>Printer</t>
  </si>
  <si>
    <t>Door cleanliness</t>
  </si>
  <si>
    <t>Documents</t>
  </si>
  <si>
    <t>Ch. No.</t>
  </si>
  <si>
    <t>Champion</t>
  </si>
  <si>
    <t>Allocated Area</t>
  </si>
  <si>
    <t>Overall 5S Compliance</t>
  </si>
  <si>
    <t>ESMS</t>
  </si>
  <si>
    <t>Dusty</t>
  </si>
  <si>
    <t>Waste oil: In bunded area</t>
  </si>
  <si>
    <t>Water doesn't mix with spill oil</t>
  </si>
  <si>
    <t>Water doesn't go into bunded area</t>
  </si>
  <si>
    <t>Spill kit placed near waste oil storage</t>
  </si>
  <si>
    <t>MSDS place near waste oil storage</t>
  </si>
  <si>
    <t>Waste oil storage area</t>
  </si>
  <si>
    <t>Fuel from fuel filter disposed properly</t>
  </si>
  <si>
    <t>Used coolant</t>
  </si>
  <si>
    <t>Not have proper place to keep it</t>
  </si>
  <si>
    <t>Oil distribution area</t>
  </si>
  <si>
    <t>Workshop drainages</t>
  </si>
  <si>
    <t>Connect to oil seperator</t>
  </si>
  <si>
    <t>Free from oil leak</t>
  </si>
  <si>
    <t>Tools &amp; Equipment</t>
  </si>
  <si>
    <t>Free from oil spill</t>
  </si>
  <si>
    <t>Workshop floor</t>
  </si>
  <si>
    <t>Maintain oil Separator regularly</t>
  </si>
  <si>
    <t>Opend oil drum keep in bunded area</t>
  </si>
  <si>
    <t>Spill kit placed near used oil drum</t>
  </si>
  <si>
    <t>MSDS placed near used oil drum</t>
  </si>
  <si>
    <t>Oil Seperator</t>
  </si>
  <si>
    <t>Oil Spill/traces found</t>
  </si>
  <si>
    <t>Oil trace on the tools &amp; Equipment</t>
  </si>
  <si>
    <t>Car washing drainages</t>
  </si>
  <si>
    <t>Doesn't connect to oil seperator</t>
  </si>
  <si>
    <t>Oil is in the drainage</t>
  </si>
  <si>
    <t>Stain</t>
  </si>
  <si>
    <t>Compliance:</t>
  </si>
  <si>
    <t>Compliance % (18-Jan-24)</t>
  </si>
  <si>
    <t>Compliance % (01-Feb-24)</t>
  </si>
  <si>
    <t>Not orgarnized</t>
  </si>
  <si>
    <t xml:space="preserve">Trash bins marked for type of waste </t>
  </si>
  <si>
    <t>Trash: Placement/Cleanliness</t>
  </si>
  <si>
    <t>Trash bin sticker condition</t>
  </si>
  <si>
    <t>Correct trash placed in the bin</t>
  </si>
  <si>
    <t>Other</t>
  </si>
  <si>
    <t>Paint off,Stain</t>
  </si>
  <si>
    <t>Dust on the lift post</t>
  </si>
  <si>
    <t>Stain,paint off</t>
  </si>
  <si>
    <t>Free Oil leaks/Spills</t>
  </si>
  <si>
    <t>Free oil leaks/Spills</t>
  </si>
  <si>
    <t>Car washing</t>
  </si>
  <si>
    <t>Dust,Spider web</t>
  </si>
  <si>
    <t>Interactive reception</t>
  </si>
  <si>
    <t>Service Reception</t>
  </si>
  <si>
    <t>Service Manager</t>
  </si>
  <si>
    <t>Archive room</t>
  </si>
  <si>
    <t>Training room</t>
  </si>
  <si>
    <t>Desk</t>
  </si>
  <si>
    <t xml:space="preserve">Chairs </t>
  </si>
  <si>
    <t>Café Machine</t>
  </si>
  <si>
    <t xml:space="preserve">Table </t>
  </si>
  <si>
    <t xml:space="preserve">Dust Bin </t>
  </si>
  <si>
    <t>Clocking Machine</t>
  </si>
  <si>
    <t>Fire Extingusher</t>
  </si>
  <si>
    <t>Free of Oil leaks/Spills/Trace</t>
  </si>
  <si>
    <t>Light</t>
  </si>
  <si>
    <t xml:space="preserve">Cabinet </t>
  </si>
  <si>
    <t xml:space="preserve">Rack </t>
  </si>
  <si>
    <t>Dust Bin</t>
  </si>
  <si>
    <t>Unidentified parts</t>
  </si>
  <si>
    <t>Drinking water</t>
  </si>
  <si>
    <t xml:space="preserve">Seats </t>
  </si>
  <si>
    <t>Lubricant</t>
  </si>
  <si>
    <t xml:space="preserve">Wall cleanliness </t>
  </si>
  <si>
    <t xml:space="preserve">Roof cleanliness </t>
  </si>
  <si>
    <t xml:space="preserve">Oil distributor </t>
  </si>
  <si>
    <t xml:space="preserve">Spill kit </t>
  </si>
  <si>
    <t>MSDS</t>
  </si>
  <si>
    <t>Wall Cleanliness</t>
  </si>
  <si>
    <t xml:space="preserve">Warranty Part </t>
  </si>
  <si>
    <t xml:space="preserve">Warranty label </t>
  </si>
  <si>
    <t>Parts organize</t>
  </si>
  <si>
    <t xml:space="preserve">Warranty tires </t>
  </si>
  <si>
    <t>Documents: Placement</t>
  </si>
  <si>
    <t>Dust Bin : Placement</t>
  </si>
  <si>
    <t>Desk:Cleanliness</t>
  </si>
  <si>
    <t>Vacum Cleaner : Placement</t>
  </si>
  <si>
    <t>Dusty near water tank</t>
  </si>
  <si>
    <t>Rust,Dust</t>
  </si>
  <si>
    <t>Tool racks</t>
  </si>
  <si>
    <t>Tools/equipment: Placement</t>
  </si>
  <si>
    <t>Should put porperly or mark it.</t>
  </si>
  <si>
    <t>Dusty on the door</t>
  </si>
  <si>
    <t>Glass cleanliness</t>
  </si>
  <si>
    <t xml:space="preserve">TV </t>
  </si>
  <si>
    <t>Workshop Zone A</t>
  </si>
  <si>
    <t>Workshop Zone B</t>
  </si>
  <si>
    <t>Workshop Zone C (Car Washing area)</t>
  </si>
  <si>
    <t>Compliance %  (17-Oct-23)</t>
  </si>
  <si>
    <t>Compliance % (23-Oct-23)</t>
  </si>
  <si>
    <t>Compliance % (03-Nov-23)</t>
  </si>
  <si>
    <t>Compliance % (07-Nov-23)</t>
  </si>
  <si>
    <t>Compliance % (14-Nov-23)</t>
  </si>
  <si>
    <t>Compliance % (01-Dec-23)</t>
  </si>
  <si>
    <t>Compliance % (03-Jan-24)</t>
  </si>
  <si>
    <t>Water Quality Compliance</t>
  </si>
  <si>
    <t>-</t>
  </si>
  <si>
    <t>Waste Segragation</t>
  </si>
  <si>
    <t>Compliance % (21-Feb-24)</t>
  </si>
  <si>
    <t>Warranty tires: Placement</t>
  </si>
  <si>
    <t>Bucket: Placement</t>
  </si>
  <si>
    <t>Car washing machine: Placement/Cleanliness</t>
  </si>
  <si>
    <t>First aid box</t>
  </si>
  <si>
    <t>Table: Placement/Cleanliness</t>
  </si>
  <si>
    <t>Chairs: Placement/Cleanliness</t>
  </si>
  <si>
    <t>Board: Placement/Cleanliness</t>
  </si>
  <si>
    <t>Cabinet: Placement/Cleanliness</t>
  </si>
  <si>
    <t>Engine: Placement/Cleanliness</t>
  </si>
  <si>
    <t>Work bench: Cleanliness</t>
  </si>
  <si>
    <t>Power room</t>
  </si>
  <si>
    <t>PDI bay</t>
  </si>
  <si>
    <t>Compliance % (05-Mar-24)</t>
  </si>
  <si>
    <t xml:space="preserve">Stain </t>
  </si>
  <si>
    <t>Othes</t>
  </si>
  <si>
    <t xml:space="preserve">Stuffs kept block cabinet </t>
  </si>
  <si>
    <t>Not in designated location</t>
  </si>
  <si>
    <t xml:space="preserve">Others </t>
  </si>
  <si>
    <t xml:space="preserve">not in designated location. </t>
  </si>
  <si>
    <t xml:space="preserve">Male Rest Room </t>
  </si>
  <si>
    <t>No marking</t>
  </si>
  <si>
    <t xml:space="preserve">Toul Sangke 5S Checklist: Car Washing Area </t>
  </si>
  <si>
    <t>Toul Sangke Branch ESMS Compliance Summary</t>
  </si>
  <si>
    <t>Oil leak</t>
  </si>
  <si>
    <t>Oil drainer not in designated location</t>
  </si>
  <si>
    <t>Customer Lounge</t>
  </si>
  <si>
    <t>Interactive Reception</t>
  </si>
  <si>
    <t>Service Manager Room</t>
  </si>
  <si>
    <t xml:space="preserve">Office </t>
  </si>
  <si>
    <t>Unit Recondition Room</t>
  </si>
  <si>
    <t>Training Room</t>
  </si>
  <si>
    <t>Power Room</t>
  </si>
  <si>
    <t>Parts Department</t>
  </si>
  <si>
    <t>Warranty Room</t>
  </si>
  <si>
    <t>Tool Room</t>
  </si>
  <si>
    <t>Canteen</t>
  </si>
  <si>
    <t>Female Locker Room</t>
  </si>
  <si>
    <t xml:space="preserve">Technician Locker Room </t>
  </si>
  <si>
    <t>Female Rest Room</t>
  </si>
  <si>
    <t>Outside</t>
  </si>
  <si>
    <t xml:space="preserve">Archive Room </t>
  </si>
  <si>
    <t xml:space="preserve">Aftersales Manager Room </t>
  </si>
  <si>
    <t xml:space="preserve">Toul Sangke 5S Checklist:Training Room, Power Room, Archive Room </t>
  </si>
  <si>
    <t xml:space="preserve">Waste Oil Storage </t>
  </si>
  <si>
    <t>TSK</t>
  </si>
  <si>
    <t>6A</t>
  </si>
  <si>
    <t>QL</t>
  </si>
  <si>
    <t>MB</t>
  </si>
  <si>
    <t>PDI</t>
  </si>
  <si>
    <t>MV</t>
  </si>
  <si>
    <t>KPC</t>
  </si>
  <si>
    <t>SR</t>
  </si>
  <si>
    <t xml:space="preserve">5S Compliance Summary </t>
  </si>
  <si>
    <t>Desk is well organised?</t>
  </si>
  <si>
    <t>Monitor is not blocking SA face</t>
  </si>
  <si>
    <t>On desk is clean?</t>
  </si>
  <si>
    <t>Under the desk is clean?</t>
  </si>
  <si>
    <t>Less than 7 items kept on the desk?</t>
  </si>
  <si>
    <t>Less than 3 items kept under the desk?</t>
  </si>
  <si>
    <t>Chair placement is correct?</t>
  </si>
  <si>
    <t>Service Advisor Desk Check Poins</t>
  </si>
  <si>
    <t>Aftersales Manager</t>
  </si>
  <si>
    <t xml:space="preserve">Technical Manager Room </t>
  </si>
  <si>
    <t>Bay no 5</t>
  </si>
  <si>
    <t xml:space="preserve">Wheel Alignment </t>
  </si>
  <si>
    <t xml:space="preserve">Battery Charger </t>
  </si>
  <si>
    <t>Oil leaks/Spills</t>
  </si>
  <si>
    <t>Wheel allignment machine</t>
  </si>
  <si>
    <t xml:space="preserve">Dust accumulated </t>
  </si>
  <si>
    <t>Work Planner Board</t>
  </si>
  <si>
    <t>Job Card Placement/Cleanliness</t>
  </si>
  <si>
    <t xml:space="preserve">Monitor </t>
  </si>
  <si>
    <t>Workshop Control Room</t>
  </si>
  <si>
    <t xml:space="preserve">Workshop Control Room </t>
  </si>
  <si>
    <t>dusty</t>
  </si>
  <si>
    <t>stain</t>
  </si>
  <si>
    <t>Not kept in bunded area</t>
  </si>
  <si>
    <t>Waste segragation
(bay 2)</t>
  </si>
  <si>
    <t>still mix</t>
  </si>
  <si>
    <t>Refridgerator cleanliness</t>
  </si>
  <si>
    <t xml:space="preserve">Exit sign </t>
  </si>
  <si>
    <t>Break Glass(Fire Evacuation)</t>
  </si>
  <si>
    <t>Store Room</t>
  </si>
  <si>
    <t>Sl. No.</t>
  </si>
  <si>
    <t xml:space="preserve">Tool Inventory Check List </t>
  </si>
  <si>
    <t>Tool Preparation</t>
  </si>
  <si>
    <t>Compliance % (03-Apr-24)</t>
  </si>
  <si>
    <t>N6A Branch ESMS Compliance Summary</t>
  </si>
  <si>
    <t>Tables: Cleanliness</t>
  </si>
  <si>
    <t>Chairs: Cleanliness</t>
  </si>
  <si>
    <t>Window Cleanliness</t>
  </si>
  <si>
    <t>Sink</t>
  </si>
  <si>
    <t>Break glass</t>
  </si>
  <si>
    <t>Fire extinguisher:Cleanliness/Location</t>
  </si>
  <si>
    <t>Female locker room</t>
  </si>
  <si>
    <t>Chairs: Keep properly</t>
  </si>
  <si>
    <t>Window: Cleanliness</t>
  </si>
  <si>
    <t>Free from Trash</t>
  </si>
  <si>
    <t>Pillar cleanliness</t>
  </si>
  <si>
    <t>Drive way: Clear from car</t>
  </si>
  <si>
    <t>Plants</t>
  </si>
  <si>
    <t>Smoking area cleanliness</t>
  </si>
  <si>
    <t>Bay no 6</t>
  </si>
  <si>
    <t>Bay no 7</t>
  </si>
  <si>
    <t>Bay no 8</t>
  </si>
  <si>
    <t>Bay no 9</t>
  </si>
  <si>
    <t>Bay no 10</t>
  </si>
  <si>
    <t>Bay no 11</t>
  </si>
  <si>
    <t>Bay no 12</t>
  </si>
  <si>
    <t>Bay no 13</t>
  </si>
  <si>
    <t>Oil drum area</t>
  </si>
  <si>
    <t>Oil drum cleanliness</t>
  </si>
  <si>
    <t>Spill kit:Presence/Cleanliness</t>
  </si>
  <si>
    <t>Bay No 14</t>
  </si>
  <si>
    <t>Bay No 15</t>
  </si>
  <si>
    <t>Bay No 16</t>
  </si>
  <si>
    <t>Bay No 17</t>
  </si>
  <si>
    <t>Bay No 18</t>
  </si>
  <si>
    <t>Bay No 19</t>
  </si>
  <si>
    <t>Tools area</t>
  </si>
  <si>
    <t>Hydraulic press: Cleanliness/Placement</t>
  </si>
  <si>
    <t>Battery charger: Cleanliness/Placement</t>
  </si>
  <si>
    <t>Engine crance: cleanliness/Placement</t>
  </si>
  <si>
    <t>Trolley jack: cleanliness/Placement</t>
  </si>
  <si>
    <t>Vehicle stand: cleanliness/Placement</t>
  </si>
  <si>
    <t>Engine stand:cleanliness/Placement</t>
  </si>
  <si>
    <t>Window cleanliness</t>
  </si>
  <si>
    <t>Oil bleeder/Oil filler: Cleanliness</t>
  </si>
  <si>
    <t>Workbench area</t>
  </si>
  <si>
    <t>Wokbench:cleanliness</t>
  </si>
  <si>
    <t>Documents:Put properly</t>
  </si>
  <si>
    <t>Chairs:Placement</t>
  </si>
  <si>
    <t>Parts rack:Placement</t>
  </si>
  <si>
    <t>Ceiling/Window cleanliness</t>
  </si>
  <si>
    <t>paint off</t>
  </si>
  <si>
    <t xml:space="preserve">Trolley Jack </t>
  </si>
  <si>
    <t>Waste oil storage</t>
  </si>
  <si>
    <t>Oil drum: ESMS/Cleanliness</t>
  </si>
  <si>
    <t>Males locker room</t>
  </si>
  <si>
    <t>Locker: cleanliness</t>
  </si>
  <si>
    <t>Window: cleanliness</t>
  </si>
  <si>
    <t>Males rest room</t>
  </si>
  <si>
    <t>Sink cleanliness</t>
  </si>
  <si>
    <t>Mirror cleanliness</t>
  </si>
  <si>
    <t>Smoking area:Placement</t>
  </si>
  <si>
    <t xml:space="preserve">Car washing </t>
  </si>
  <si>
    <t>Washing machine:Placement</t>
  </si>
  <si>
    <t>Air hose: Placement</t>
  </si>
  <si>
    <t>Fire Extingusher:Placement</t>
  </si>
  <si>
    <t>Floor cleaner:Placement</t>
  </si>
  <si>
    <t>Trash bin:Placement</t>
  </si>
  <si>
    <t>Document racks:Placement</t>
  </si>
  <si>
    <t>Documents: Put properly</t>
  </si>
  <si>
    <t>Chairs: Put properly</t>
  </si>
  <si>
    <t>Complaence:</t>
  </si>
  <si>
    <t>no have bunded area</t>
  </si>
  <si>
    <t>Waste segragation
(Infront of Unit recondition)</t>
  </si>
  <si>
    <t>Waste segragation
(bay 5)</t>
  </si>
  <si>
    <t>Waste segragation
(Bay 8)</t>
  </si>
  <si>
    <t>Waste segragation
(near bay 11)</t>
  </si>
  <si>
    <t>Waste segragation (near warehouse)</t>
  </si>
  <si>
    <t>Compliance % (22-Apr-24)</t>
  </si>
  <si>
    <t xml:space="preserve">Other </t>
  </si>
  <si>
    <t>Stain on pillar</t>
  </si>
  <si>
    <t xml:space="preserve">Traffic pole </t>
  </si>
  <si>
    <t xml:space="preserve">Drinking water </t>
  </si>
  <si>
    <t xml:space="preserve">Desk </t>
  </si>
  <si>
    <t xml:space="preserve">Infront of Male Rest Room </t>
  </si>
  <si>
    <t>Compliance % (02-May-24)</t>
  </si>
  <si>
    <t>Dusty under lift</t>
  </si>
  <si>
    <t>oil stain</t>
  </si>
  <si>
    <t>Creeper: Cleanliness/Placement</t>
  </si>
  <si>
    <t>Container keep properly</t>
  </si>
  <si>
    <t>Workbench</t>
  </si>
  <si>
    <t>Compliance % (24-May-24)</t>
  </si>
  <si>
    <t>Trash bin</t>
  </si>
  <si>
    <t>Compliance % (05-June-24)</t>
  </si>
  <si>
    <t xml:space="preserve">Dust accumulated near the lift </t>
  </si>
  <si>
    <t>Stain, paint off</t>
  </si>
  <si>
    <t>Warranty Tire</t>
  </si>
  <si>
    <t xml:space="preserve">Oil racks </t>
  </si>
  <si>
    <t>Compliance % (14-June-24)</t>
  </si>
  <si>
    <t>Bulb: Working</t>
  </si>
  <si>
    <t xml:space="preserve">Stain, paint off </t>
  </si>
  <si>
    <t>Dust accumulated</t>
  </si>
  <si>
    <t xml:space="preserve">paint off </t>
  </si>
  <si>
    <t xml:space="preserve">First aid box </t>
  </si>
  <si>
    <t>Outside (Near Water Tank)</t>
  </si>
  <si>
    <t>Water tank: cleanliness</t>
  </si>
  <si>
    <t>Power distributor</t>
  </si>
  <si>
    <t xml:space="preserve">Rust stain on the floor </t>
  </si>
  <si>
    <t xml:space="preserve">Power distributor </t>
  </si>
  <si>
    <t>Body shop</t>
  </si>
  <si>
    <t>Being used as a store room</t>
  </si>
  <si>
    <t>wall stain</t>
  </si>
  <si>
    <t>Trash bin: Placement/Cleanliness</t>
  </si>
  <si>
    <t>Dust near wall/stain</t>
  </si>
  <si>
    <t>Stain/paint off</t>
  </si>
  <si>
    <t>dust near wall</t>
  </si>
  <si>
    <t>Crack/stain</t>
  </si>
  <si>
    <t>Dust accumulated/Stain</t>
  </si>
  <si>
    <t>spider web</t>
  </si>
  <si>
    <t>put not properly</t>
  </si>
  <si>
    <t>water leaking</t>
  </si>
  <si>
    <t>Compliance % (06-July-24)</t>
  </si>
  <si>
    <t>dusty/stain</t>
  </si>
  <si>
    <t>Compliance % (17-July-24)</t>
  </si>
  <si>
    <t>stain inside/outside</t>
  </si>
  <si>
    <t xml:space="preserve">Dust near to the wall </t>
  </si>
  <si>
    <t>Tires</t>
  </si>
  <si>
    <t>Compliance % (09-August-24)</t>
  </si>
  <si>
    <t>No warranty label</t>
  </si>
  <si>
    <t xml:space="preserve">Dusty below it, at the back </t>
  </si>
  <si>
    <t>Bread Owen</t>
  </si>
  <si>
    <t xml:space="preserve">Dust on electrical socket </t>
  </si>
  <si>
    <t>A/C Recycling Machine:Placement/Cleanliness</t>
  </si>
  <si>
    <t>Compliance % (19-Aug-24)</t>
  </si>
  <si>
    <t>oil soak/stain/dusty</t>
  </si>
  <si>
    <t>paint stain/ dust stain</t>
  </si>
  <si>
    <t>dusty/rust</t>
  </si>
  <si>
    <t>Dust near to the wall/ stain</t>
  </si>
  <si>
    <t>Dust near to the wall</t>
  </si>
  <si>
    <t>Oil can not kept in designated location</t>
  </si>
  <si>
    <t>Paint stain</t>
  </si>
  <si>
    <t>Spider web on the roof corner</t>
  </si>
  <si>
    <t>not in designated location</t>
  </si>
  <si>
    <t>Spider web near CCTV</t>
  </si>
  <si>
    <t>dusty at the back of keyboard</t>
  </si>
  <si>
    <t>water spread from window</t>
  </si>
  <si>
    <t>oil trace on floor</t>
  </si>
  <si>
    <t>Warranty parts kept in the room</t>
  </si>
  <si>
    <t>Under construction</t>
  </si>
  <si>
    <t>Under construction site</t>
  </si>
  <si>
    <t>Not well orgarnized</t>
  </si>
  <si>
    <t>old clothes not in designated location</t>
  </si>
  <si>
    <t>oil trace</t>
  </si>
  <si>
    <t>y</t>
  </si>
  <si>
    <t>n</t>
  </si>
  <si>
    <t xml:space="preserve">5S Check Sheet xxx Branch Compliance Summary </t>
  </si>
  <si>
    <t>Name A</t>
  </si>
  <si>
    <t>Name B</t>
  </si>
  <si>
    <t>Name C</t>
  </si>
  <si>
    <t>Name D</t>
  </si>
  <si>
    <t>Name E</t>
  </si>
  <si>
    <t>Name F</t>
  </si>
  <si>
    <t>Compliance % (06-Sep-25)</t>
  </si>
  <si>
    <t>Compliance % (10-Oct-25)</t>
  </si>
  <si>
    <t>xx Branch 5S Checklist: SR, IR, Customer Lounge, ASM, SM</t>
  </si>
  <si>
    <t>xx 5S Checklist: Canteen, Female locker room, Drive way</t>
  </si>
  <si>
    <t>xx Branch 5S Checklist: Workshop Zone A</t>
  </si>
  <si>
    <t>xx Branch 5S Checklist: Workshop Zone B</t>
  </si>
  <si>
    <t>xx 5S Checklist: Car washing , waste oil storage</t>
  </si>
  <si>
    <t>xx Branch 5S Checklist: WSC, Unit Recondition, Power Room, Archive Room, Training Room</t>
  </si>
  <si>
    <t>xx Branch 5S Checklist: Parts Department, Warranty Room</t>
  </si>
  <si>
    <t>xx Workshop ESMS Checklist (Water Quality)</t>
  </si>
  <si>
    <t>xx Workshop ESMS Checklist - Waste Segregation</t>
  </si>
  <si>
    <t>Position</t>
  </si>
  <si>
    <t>Service Advisor</t>
  </si>
  <si>
    <t>CRE</t>
  </si>
  <si>
    <t>Part Advisor</t>
  </si>
  <si>
    <t>QC / Controler</t>
  </si>
  <si>
    <t>xx Branch 5S Checklist: Staff Uniform</t>
  </si>
  <si>
    <t>Uniform cleanliness</t>
  </si>
  <si>
    <t>Name tag (if have)</t>
  </si>
  <si>
    <t>Wear formal shoes</t>
  </si>
  <si>
    <t xml:space="preserve">Wear the correct brand uniform </t>
  </si>
  <si>
    <t>Service Advisor Uniform</t>
  </si>
  <si>
    <t>CRE Uniform</t>
  </si>
  <si>
    <t>Hair clean and tidy</t>
  </si>
  <si>
    <t>Nails clean and tidy</t>
  </si>
  <si>
    <t>Part Advisor Uniform</t>
  </si>
  <si>
    <t>Safety shose</t>
  </si>
  <si>
    <t>Technician</t>
  </si>
  <si>
    <t>Technician Uniform</t>
  </si>
  <si>
    <t>QC / Controler Uniform</t>
  </si>
  <si>
    <t>Staff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</si>
</sst>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1" fontId="3" fillId="3" borderId="0" xfId="1" applyNumberFormat="1" applyFont="1" applyFill="1" applyAlignment="1">
      <alignment horizontal="center"/>
    </xf>
    <xf numFmtId="9" fontId="3" fillId="3" borderId="0" xfId="1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9" fontId="4" fillId="2" borderId="0" xfId="1" applyFont="1" applyFill="1" applyAlignment="1">
      <alignment horizontal="right"/>
    </xf>
    <xf numFmtId="9" fontId="4" fillId="2" borderId="0" xfId="1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2" xfId="0" applyBorder="1"/>
    <xf numFmtId="0" fontId="0" fillId="0" borderId="7" xfId="0" applyBorder="1"/>
    <xf numFmtId="0" fontId="2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left"/>
    </xf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9" fontId="5" fillId="0" borderId="0" xfId="1" applyFont="1" applyAlignment="1">
      <alignment horizontal="center"/>
    </xf>
    <xf numFmtId="0" fontId="0" fillId="0" borderId="2" xfId="0" applyBorder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0" fontId="0" fillId="5" borderId="2" xfId="0" applyFill="1" applyBorder="1"/>
    <xf numFmtId="0" fontId="11" fillId="0" borderId="2" xfId="0" applyFont="1" applyBorder="1" applyAlignment="1">
      <alignment horizontal="left"/>
    </xf>
    <xf numFmtId="9" fontId="8" fillId="0" borderId="0" xfId="1" applyFont="1"/>
    <xf numFmtId="9" fontId="8" fillId="0" borderId="2" xfId="1" applyFont="1" applyBorder="1" applyAlignment="1">
      <alignment horizontal="center"/>
    </xf>
    <xf numFmtId="9" fontId="12" fillId="3" borderId="12" xfId="1" applyFont="1" applyFill="1" applyBorder="1" applyAlignment="1">
      <alignment horizontal="center"/>
    </xf>
    <xf numFmtId="0" fontId="13" fillId="0" borderId="2" xfId="0" applyFont="1" applyBorder="1"/>
    <xf numFmtId="9" fontId="8" fillId="0" borderId="2" xfId="1" applyFont="1" applyBorder="1"/>
    <xf numFmtId="9" fontId="10" fillId="3" borderId="2" xfId="1" applyFont="1" applyFill="1" applyBorder="1" applyAlignment="1">
      <alignment horizontal="center"/>
    </xf>
    <xf numFmtId="9" fontId="10" fillId="3" borderId="2" xfId="0" applyNumberFormat="1" applyFont="1" applyFill="1" applyBorder="1" applyAlignment="1">
      <alignment horizontal="center"/>
    </xf>
    <xf numFmtId="0" fontId="11" fillId="0" borderId="2" xfId="0" applyFont="1" applyBorder="1"/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5" borderId="2" xfId="0" applyFont="1" applyFill="1" applyBorder="1" applyAlignment="1">
      <alignment horizontal="left"/>
    </xf>
    <xf numFmtId="9" fontId="2" fillId="4" borderId="2" xfId="1" applyFont="1" applyFill="1" applyBorder="1" applyAlignment="1">
      <alignment horizontal="center" vertical="center" wrapText="1"/>
    </xf>
    <xf numFmtId="9" fontId="7" fillId="0" borderId="2" xfId="1" applyFont="1" applyFill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/>
    </xf>
    <xf numFmtId="9" fontId="7" fillId="5" borderId="2" xfId="1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9" fontId="12" fillId="3" borderId="2" xfId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0" xfId="1" applyFont="1" applyBorder="1" applyAlignment="1">
      <alignment horizontal="center" vertical="center"/>
    </xf>
    <xf numFmtId="9" fontId="0" fillId="0" borderId="0" xfId="0" applyNumberFormat="1"/>
    <xf numFmtId="9" fontId="14" fillId="0" borderId="2" xfId="1" applyFont="1" applyBorder="1" applyAlignment="1">
      <alignment horizontal="center" vertical="center"/>
    </xf>
    <xf numFmtId="9" fontId="3" fillId="0" borderId="2" xfId="1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9" xfId="0" applyBorder="1"/>
    <xf numFmtId="0" fontId="0" fillId="0" borderId="5" xfId="0" applyBorder="1"/>
    <xf numFmtId="0" fontId="0" fillId="0" borderId="4" xfId="0" applyBorder="1" applyAlignment="1">
      <alignment horizontal="left"/>
    </xf>
    <xf numFmtId="9" fontId="8" fillId="0" borderId="0" xfId="1" applyFont="1" applyAlignment="1">
      <alignment horizontal="center"/>
    </xf>
    <xf numFmtId="9" fontId="16" fillId="3" borderId="2" xfId="1" applyFont="1" applyFill="1" applyBorder="1" applyAlignment="1">
      <alignment horizontal="center" vertical="center"/>
    </xf>
    <xf numFmtId="9" fontId="12" fillId="3" borderId="2" xfId="0" applyNumberFormat="1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9" fontId="12" fillId="3" borderId="12" xfId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9" fontId="16" fillId="0" borderId="2" xfId="1" applyFont="1" applyFill="1" applyBorder="1" applyAlignment="1">
      <alignment horizontal="center" vertical="center"/>
    </xf>
    <xf numFmtId="9" fontId="0" fillId="0" borderId="0" xfId="1" applyFont="1"/>
    <xf numFmtId="9" fontId="18" fillId="0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/>
    </xf>
    <xf numFmtId="0" fontId="3" fillId="0" borderId="2" xfId="0" applyFont="1" applyBorder="1"/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1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9" fontId="4" fillId="2" borderId="0" xfId="1" applyFont="1" applyFill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9" fontId="3" fillId="3" borderId="19" xfId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9" fontId="4" fillId="2" borderId="0" xfId="1" applyFont="1" applyFill="1" applyAlignment="1">
      <alignment horizontal="right"/>
    </xf>
    <xf numFmtId="9" fontId="4" fillId="2" borderId="0" xfId="1" applyFont="1" applyFill="1" applyAlignment="1">
      <alignment horizontal="left" vertical="center"/>
    </xf>
    <xf numFmtId="9" fontId="0" fillId="0" borderId="8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9" fontId="0" fillId="0" borderId="10" xfId="1" applyFont="1" applyFill="1" applyBorder="1" applyAlignment="1">
      <alignment horizontal="center" vertical="center"/>
    </xf>
    <xf numFmtId="9" fontId="17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ql_1_3.jpeg"/><Relationship Id="rId2" Type="http://schemas.openxmlformats.org/officeDocument/2006/relationships/image" Target="../media/ql_1_2.jpeg"/><Relationship Id="rId1" Type="http://schemas.openxmlformats.org/officeDocument/2006/relationships/image" Target="../media/ql_1_1.jpeg"/><Relationship Id="rId6" Type="http://schemas.openxmlformats.org/officeDocument/2006/relationships/image" Target="../media/ql_1_6.jpeg"/><Relationship Id="rId5" Type="http://schemas.openxmlformats.org/officeDocument/2006/relationships/image" Target="../media/ql_1_5.jpeg"/><Relationship Id="rId4" Type="http://schemas.openxmlformats.org/officeDocument/2006/relationships/image" Target="../media/ql_1_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ql_2_3.jpeg"/><Relationship Id="rId2" Type="http://schemas.openxmlformats.org/officeDocument/2006/relationships/image" Target="../media/ql_2_2.jpeg"/><Relationship Id="rId1" Type="http://schemas.openxmlformats.org/officeDocument/2006/relationships/image" Target="../media/ql_2_1.jpeg"/><Relationship Id="rId4" Type="http://schemas.openxmlformats.org/officeDocument/2006/relationships/image" Target="../media/ql_2_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ql_3_8.jpeg"/><Relationship Id="rId13" Type="http://schemas.openxmlformats.org/officeDocument/2006/relationships/image" Target="../media/image23.jpeg"/><Relationship Id="rId3" Type="http://schemas.openxmlformats.org/officeDocument/2006/relationships/image" Target="../media/ql_3_3.jpeg"/><Relationship Id="rId7" Type="http://schemas.openxmlformats.org/officeDocument/2006/relationships/image" Target="../media/ql_3_7.jpeg"/><Relationship Id="rId12" Type="http://schemas.openxmlformats.org/officeDocument/2006/relationships/image" Target="../media/ql_3_12.jpeg"/><Relationship Id="rId2" Type="http://schemas.openxmlformats.org/officeDocument/2006/relationships/image" Target="../media/ql_3_2.jpeg"/><Relationship Id="rId1" Type="http://schemas.openxmlformats.org/officeDocument/2006/relationships/image" Target="../media/ql_3_1.jpeg"/><Relationship Id="rId6" Type="http://schemas.openxmlformats.org/officeDocument/2006/relationships/image" Target="../media/ql_3_6.jpeg"/><Relationship Id="rId11" Type="http://schemas.openxmlformats.org/officeDocument/2006/relationships/image" Target="../media/ql_3_11.jpeg"/><Relationship Id="rId5" Type="http://schemas.openxmlformats.org/officeDocument/2006/relationships/image" Target="../media/ql_3_5.jpeg"/><Relationship Id="rId10" Type="http://schemas.openxmlformats.org/officeDocument/2006/relationships/image" Target="../media/ql_3_10.jpeg"/><Relationship Id="rId4" Type="http://schemas.openxmlformats.org/officeDocument/2006/relationships/image" Target="../media/ql_3_4.jpeg"/><Relationship Id="rId9" Type="http://schemas.openxmlformats.org/officeDocument/2006/relationships/image" Target="../media/ql_3_9.jpeg"/><Relationship Id="rId14" Type="http://schemas.openxmlformats.org/officeDocument/2006/relationships/image" Target="../media/image2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eg"/><Relationship Id="rId3" Type="http://schemas.openxmlformats.org/officeDocument/2006/relationships/image" Target="../media/ql_4_3.jpeg"/><Relationship Id="rId7" Type="http://schemas.openxmlformats.org/officeDocument/2006/relationships/image" Target="../media/image31.jpeg"/><Relationship Id="rId2" Type="http://schemas.openxmlformats.org/officeDocument/2006/relationships/image" Target="../media/ql_4_2.jpeg"/><Relationship Id="rId1" Type="http://schemas.openxmlformats.org/officeDocument/2006/relationships/image" Target="../media/ql_4_1.jpeg"/><Relationship Id="rId6" Type="http://schemas.openxmlformats.org/officeDocument/2006/relationships/image" Target="../media/ql_4_6.jpeg"/><Relationship Id="rId5" Type="http://schemas.openxmlformats.org/officeDocument/2006/relationships/image" Target="../media/ql_4_5.jpeg"/><Relationship Id="rId4" Type="http://schemas.openxmlformats.org/officeDocument/2006/relationships/image" Target="../media/ql_4_4.jpeg"/><Relationship Id="rId9" Type="http://schemas.openxmlformats.org/officeDocument/2006/relationships/image" Target="../media/image3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ql_5_3.jpeg"/><Relationship Id="rId2" Type="http://schemas.openxmlformats.org/officeDocument/2006/relationships/image" Target="../media/ql_5_2.jpeg"/><Relationship Id="rId1" Type="http://schemas.openxmlformats.org/officeDocument/2006/relationships/image" Target="../media/ql_5_1.jpeg"/><Relationship Id="rId4" Type="http://schemas.openxmlformats.org/officeDocument/2006/relationships/image" Target="../media/ql_5_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ql_6_3.jpeg"/><Relationship Id="rId2" Type="http://schemas.openxmlformats.org/officeDocument/2006/relationships/image" Target="../media/ql_6_2.jpeg"/><Relationship Id="rId1" Type="http://schemas.openxmlformats.org/officeDocument/2006/relationships/image" Target="../media/ql_6_1.jpeg"/><Relationship Id="rId4" Type="http://schemas.openxmlformats.org/officeDocument/2006/relationships/image" Target="../media/ql_6_4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jpeg"/><Relationship Id="rId3" Type="http://schemas.openxmlformats.org/officeDocument/2006/relationships/image" Target="../media/image44.jpg"/><Relationship Id="rId7" Type="http://schemas.openxmlformats.org/officeDocument/2006/relationships/image" Target="../media/image48.jpeg"/><Relationship Id="rId2" Type="http://schemas.openxmlformats.org/officeDocument/2006/relationships/image" Target="../media/image43.jpeg"/><Relationship Id="rId1" Type="http://schemas.openxmlformats.org/officeDocument/2006/relationships/image" Target="../media/image42.jpg"/><Relationship Id="rId6" Type="http://schemas.openxmlformats.org/officeDocument/2006/relationships/image" Target="../media/image47.jpeg"/><Relationship Id="rId5" Type="http://schemas.openxmlformats.org/officeDocument/2006/relationships/image" Target="../media/image46.jpeg"/><Relationship Id="rId4" Type="http://schemas.openxmlformats.org/officeDocument/2006/relationships/image" Target="../media/image4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ql_8_3.jpeg"/><Relationship Id="rId2" Type="http://schemas.openxmlformats.org/officeDocument/2006/relationships/image" Target="../media/ql_8_2.jpeg"/><Relationship Id="rId1" Type="http://schemas.openxmlformats.org/officeDocument/2006/relationships/image" Target="../media/ql_8_1.jpeg"/><Relationship Id="rId6" Type="http://schemas.openxmlformats.org/officeDocument/2006/relationships/image" Target="../media/image55.jpg"/><Relationship Id="rId5" Type="http://schemas.openxmlformats.org/officeDocument/2006/relationships/image" Target="../media/image54.jpeg"/><Relationship Id="rId4" Type="http://schemas.openxmlformats.org/officeDocument/2006/relationships/image" Target="../media/ql_8_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ql_9_3.jpeg"/><Relationship Id="rId2" Type="http://schemas.openxmlformats.org/officeDocument/2006/relationships/image" Target="../media/ql_9_2.jpeg"/><Relationship Id="rId1" Type="http://schemas.openxmlformats.org/officeDocument/2006/relationships/image" Target="../media/ql_9_1.jpeg"/><Relationship Id="rId5" Type="http://schemas.openxmlformats.org/officeDocument/2006/relationships/image" Target="../media/ql_9_5.jpeg"/><Relationship Id="rId4" Type="http://schemas.openxmlformats.org/officeDocument/2006/relationships/image" Target="../media/ql_9_4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eg"/><Relationship Id="rId3" Type="http://schemas.openxmlformats.org/officeDocument/2006/relationships/image" Target="../media/image62.jpeg"/><Relationship Id="rId7" Type="http://schemas.openxmlformats.org/officeDocument/2006/relationships/image" Target="../media/image65.jpeg"/><Relationship Id="rId2" Type="http://schemas.openxmlformats.org/officeDocument/2006/relationships/image" Target="../media/image61.jpeg"/><Relationship Id="rId1" Type="http://schemas.openxmlformats.org/officeDocument/2006/relationships/image" Target="../media/image33.jpeg"/><Relationship Id="rId6" Type="http://schemas.openxmlformats.org/officeDocument/2006/relationships/image" Target="../media/image60.jpeg"/><Relationship Id="rId5" Type="http://schemas.openxmlformats.org/officeDocument/2006/relationships/image" Target="../media/image64.jpeg"/><Relationship Id="rId4" Type="http://schemas.openxmlformats.org/officeDocument/2006/relationships/image" Target="../media/image63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jpeg"/><Relationship Id="rId2" Type="http://schemas.openxmlformats.org/officeDocument/2006/relationships/image" Target="../media/image68.jpeg"/><Relationship Id="rId1" Type="http://schemas.openxmlformats.org/officeDocument/2006/relationships/image" Target="../media/image67.jpeg"/><Relationship Id="rId6" Type="http://schemas.openxmlformats.org/officeDocument/2006/relationships/image" Target="../media/image72.jpeg"/><Relationship Id="rId5" Type="http://schemas.openxmlformats.org/officeDocument/2006/relationships/image" Target="../media/image71.jpeg"/><Relationship Id="rId4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12700</xdr:colOff>
      <xdr:row>5</xdr:row>
      <xdr:rowOff>25400</xdr:rowOff>
    </xdr:from>
    <xdr:ext cx="2880000" cy="216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514350"/>
          <a:ext cx="2880000" cy="2160000"/>
        </a:xfrm>
        <a:prstGeom prst="rect">
          <a:avLst/>
        </a:prstGeom>
      </xdr:spPr>
    </xdr:pic>
    <xdr:clientData/>
  </xdr:oneCellAnchor>
  <xdr:oneCellAnchor>
    <xdr:from>
      <xdr:col>16</xdr:col>
      <xdr:colOff>20112</xdr:colOff>
      <xdr:row>31</xdr:row>
      <xdr:rowOff>25400</xdr:rowOff>
    </xdr:from>
    <xdr:ext cx="2880000" cy="216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3462" y="5035550"/>
          <a:ext cx="2880000" cy="2160000"/>
        </a:xfrm>
        <a:prstGeom prst="rect">
          <a:avLst/>
        </a:prstGeom>
      </xdr:spPr>
    </xdr:pic>
    <xdr:clientData/>
  </xdr:oneCellAnchor>
  <xdr:oneCellAnchor>
    <xdr:from>
      <xdr:col>16</xdr:col>
      <xdr:colOff>19050</xdr:colOff>
      <xdr:row>18</xdr:row>
      <xdr:rowOff>44450</xdr:rowOff>
    </xdr:from>
    <xdr:ext cx="2880000" cy="2160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550" y="2794000"/>
          <a:ext cx="2880000" cy="2160000"/>
        </a:xfrm>
        <a:prstGeom prst="rect">
          <a:avLst/>
        </a:prstGeom>
      </xdr:spPr>
    </xdr:pic>
    <xdr:clientData/>
  </xdr:oneCellAnchor>
  <xdr:oneCellAnchor>
    <xdr:from>
      <xdr:col>16</xdr:col>
      <xdr:colOff>23285</xdr:colOff>
      <xdr:row>70</xdr:row>
      <xdr:rowOff>31750</xdr:rowOff>
    </xdr:from>
    <xdr:ext cx="2865965" cy="2149473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635" y="11823700"/>
          <a:ext cx="2865965" cy="2149473"/>
        </a:xfrm>
        <a:prstGeom prst="rect">
          <a:avLst/>
        </a:prstGeom>
      </xdr:spPr>
    </xdr:pic>
    <xdr:clientData/>
  </xdr:oneCellAnchor>
  <xdr:oneCellAnchor>
    <xdr:from>
      <xdr:col>16</xdr:col>
      <xdr:colOff>12700</xdr:colOff>
      <xdr:row>57</xdr:row>
      <xdr:rowOff>25400</xdr:rowOff>
    </xdr:from>
    <xdr:ext cx="2880000" cy="2160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9556750"/>
          <a:ext cx="2880000" cy="2160000"/>
        </a:xfrm>
        <a:prstGeom prst="rect">
          <a:avLst/>
        </a:prstGeom>
      </xdr:spPr>
    </xdr:pic>
    <xdr:clientData/>
  </xdr:oneCellAnchor>
  <xdr:oneCellAnchor>
    <xdr:from>
      <xdr:col>16</xdr:col>
      <xdr:colOff>25399</xdr:colOff>
      <xdr:row>44</xdr:row>
      <xdr:rowOff>11625</xdr:rowOff>
    </xdr:from>
    <xdr:ext cx="2913966" cy="21854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749" y="7282375"/>
          <a:ext cx="2913966" cy="2185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19052</xdr:colOff>
      <xdr:row>18</xdr:row>
      <xdr:rowOff>24607</xdr:rowOff>
    </xdr:from>
    <xdr:to>
      <xdr:col>10</xdr:col>
      <xdr:colOff>60602</xdr:colOff>
      <xdr:row>29</xdr:row>
      <xdr:rowOff>158957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752" y="2774157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12700</xdr:colOff>
      <xdr:row>5</xdr:row>
      <xdr:rowOff>25400</xdr:rowOff>
    </xdr:from>
    <xdr:ext cx="2880000" cy="216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51435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12702</xdr:colOff>
      <xdr:row>44</xdr:row>
      <xdr:rowOff>30957</xdr:rowOff>
    </xdr:from>
    <xdr:ext cx="2880000" cy="216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2" y="7301707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25400</xdr:colOff>
      <xdr:row>31</xdr:row>
      <xdr:rowOff>19050</xdr:rowOff>
    </xdr:from>
    <xdr:ext cx="2849753" cy="2137314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0" y="5029200"/>
          <a:ext cx="2849753" cy="213731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25657</xdr:colOff>
      <xdr:row>6</xdr:row>
      <xdr:rowOff>41675</xdr:rowOff>
    </xdr:from>
    <xdr:to>
      <xdr:col>10</xdr:col>
      <xdr:colOff>51226</xdr:colOff>
      <xdr:row>17</xdr:row>
      <xdr:rowOff>145840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3283" y="535564"/>
          <a:ext cx="2867034" cy="2150276"/>
        </a:xfrm>
        <a:prstGeom prst="rect">
          <a:avLst/>
        </a:prstGeom>
      </xdr:spPr>
    </xdr:pic>
    <xdr:clientData/>
  </xdr:twoCellAnchor>
  <xdr:twoCellAnchor editAs="oneCell">
    <xdr:from>
      <xdr:col>9</xdr:col>
      <xdr:colOff>12702</xdr:colOff>
      <xdr:row>19</xdr:row>
      <xdr:rowOff>34837</xdr:rowOff>
    </xdr:from>
    <xdr:to>
      <xdr:col>10</xdr:col>
      <xdr:colOff>51237</xdr:colOff>
      <xdr:row>30</xdr:row>
      <xdr:rowOff>148726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328" y="2812160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12702</xdr:colOff>
      <xdr:row>32</xdr:row>
      <xdr:rowOff>42774</xdr:rowOff>
    </xdr:from>
    <xdr:to>
      <xdr:col>10</xdr:col>
      <xdr:colOff>51237</xdr:colOff>
      <xdr:row>43</xdr:row>
      <xdr:rowOff>156663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328" y="5103532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12694</xdr:colOff>
      <xdr:row>45</xdr:row>
      <xdr:rowOff>32933</xdr:rowOff>
    </xdr:from>
    <xdr:ext cx="2880000" cy="2160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320" y="7377125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12702</xdr:colOff>
      <xdr:row>58</xdr:row>
      <xdr:rowOff>24607</xdr:rowOff>
    </xdr:from>
    <xdr:ext cx="2880000" cy="2160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328" y="9652233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71</xdr:row>
      <xdr:rowOff>26194</xdr:rowOff>
    </xdr:from>
    <xdr:ext cx="2880000" cy="2160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11937255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84</xdr:row>
      <xdr:rowOff>26194</xdr:rowOff>
    </xdr:from>
    <xdr:ext cx="2880000" cy="21600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14220689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97</xdr:row>
      <xdr:rowOff>26194</xdr:rowOff>
    </xdr:from>
    <xdr:ext cx="2880000" cy="21600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16504123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19242</xdr:colOff>
      <xdr:row>110</xdr:row>
      <xdr:rowOff>26265</xdr:rowOff>
    </xdr:from>
    <xdr:ext cx="2879809" cy="2159857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868" y="18787629"/>
          <a:ext cx="2879809" cy="2159857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136</xdr:row>
      <xdr:rowOff>26194</xdr:rowOff>
    </xdr:from>
    <xdr:ext cx="2880000" cy="2160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23354426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149</xdr:row>
      <xdr:rowOff>28547</xdr:rowOff>
    </xdr:from>
    <xdr:ext cx="2873725" cy="2155294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25640214"/>
          <a:ext cx="2873725" cy="2155294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162</xdr:row>
      <xdr:rowOff>26194</xdr:rowOff>
    </xdr:from>
    <xdr:ext cx="2880000" cy="21600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27921295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175</xdr:row>
      <xdr:rowOff>45436</xdr:rowOff>
    </xdr:from>
    <xdr:ext cx="2880000" cy="2160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678" y="30223971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19242</xdr:colOff>
      <xdr:row>123</xdr:row>
      <xdr:rowOff>25656</xdr:rowOff>
    </xdr:from>
    <xdr:ext cx="2880000" cy="21600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767" y="21070454"/>
          <a:ext cx="2880000" cy="2160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12702</xdr:colOff>
      <xdr:row>6</xdr:row>
      <xdr:rowOff>24607</xdr:rowOff>
    </xdr:from>
    <xdr:ext cx="2880000" cy="2160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2" y="500857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19</xdr:row>
      <xdr:rowOff>32544</xdr:rowOff>
    </xdr:from>
    <xdr:ext cx="2880000" cy="21600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2" y="2769394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19052</xdr:colOff>
      <xdr:row>71</xdr:row>
      <xdr:rowOff>32544</xdr:rowOff>
    </xdr:from>
    <xdr:ext cx="2880000" cy="2160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2" y="11811794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12702</xdr:colOff>
      <xdr:row>97</xdr:row>
      <xdr:rowOff>24607</xdr:rowOff>
    </xdr:from>
    <xdr:ext cx="2880000" cy="21600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2" y="16325057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12700</xdr:colOff>
      <xdr:row>32</xdr:row>
      <xdr:rowOff>25400</xdr:rowOff>
    </xdr:from>
    <xdr:ext cx="2880000" cy="2160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0" y="502285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45</xdr:row>
      <xdr:rowOff>25400</xdr:rowOff>
    </xdr:from>
    <xdr:ext cx="2880000" cy="21600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728345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58</xdr:row>
      <xdr:rowOff>25400</xdr:rowOff>
    </xdr:from>
    <xdr:ext cx="2880000" cy="21600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9544050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19050</xdr:colOff>
      <xdr:row>84</xdr:row>
      <xdr:rowOff>25400</xdr:rowOff>
    </xdr:from>
    <xdr:to>
      <xdr:col>10</xdr:col>
      <xdr:colOff>60600</xdr:colOff>
      <xdr:row>95</xdr:row>
      <xdr:rowOff>159750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14065250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110</xdr:row>
      <xdr:rowOff>25400</xdr:rowOff>
    </xdr:from>
    <xdr:ext cx="2880000" cy="21600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18586450"/>
          <a:ext cx="2880000" cy="2160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12694</xdr:colOff>
      <xdr:row>5</xdr:row>
      <xdr:rowOff>26583</xdr:rowOff>
    </xdr:from>
    <xdr:to>
      <xdr:col>9</xdr:col>
      <xdr:colOff>2892694</xdr:colOff>
      <xdr:row>16</xdr:row>
      <xdr:rowOff>160933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94" y="515533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12702</xdr:colOff>
      <xdr:row>44</xdr:row>
      <xdr:rowOff>32544</xdr:rowOff>
    </xdr:from>
    <xdr:to>
      <xdr:col>9</xdr:col>
      <xdr:colOff>2892702</xdr:colOff>
      <xdr:row>55</xdr:row>
      <xdr:rowOff>166894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2" y="7303294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12700</xdr:colOff>
      <xdr:row>18</xdr:row>
      <xdr:rowOff>31750</xdr:rowOff>
    </xdr:from>
    <xdr:ext cx="2880000" cy="2160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7813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31</xdr:row>
      <xdr:rowOff>25400</xdr:rowOff>
    </xdr:from>
    <xdr:ext cx="2880000" cy="21600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2350" y="5035550"/>
          <a:ext cx="2880000" cy="2160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12702</xdr:colOff>
      <xdr:row>31</xdr:row>
      <xdr:rowOff>32544</xdr:rowOff>
    </xdr:from>
    <xdr:to>
      <xdr:col>9</xdr:col>
      <xdr:colOff>2892702</xdr:colOff>
      <xdr:row>42</xdr:row>
      <xdr:rowOff>166894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8202" y="7487444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12700</xdr:colOff>
      <xdr:row>5</xdr:row>
      <xdr:rowOff>31750</xdr:rowOff>
    </xdr:from>
    <xdr:ext cx="2880000" cy="2160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7813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18</xdr:row>
      <xdr:rowOff>25400</xdr:rowOff>
    </xdr:from>
    <xdr:ext cx="2880000" cy="2160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0" y="503555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12702</xdr:colOff>
      <xdr:row>44</xdr:row>
      <xdr:rowOff>30957</xdr:rowOff>
    </xdr:from>
    <xdr:ext cx="2880000" cy="2160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8702" y="7435057"/>
          <a:ext cx="2880000" cy="2160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12694</xdr:colOff>
      <xdr:row>5</xdr:row>
      <xdr:rowOff>26583</xdr:rowOff>
    </xdr:from>
    <xdr:to>
      <xdr:col>10</xdr:col>
      <xdr:colOff>54244</xdr:colOff>
      <xdr:row>16</xdr:row>
      <xdr:rowOff>160933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2044" y="515533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18</xdr:row>
      <xdr:rowOff>19050</xdr:rowOff>
    </xdr:from>
    <xdr:to>
      <xdr:col>10</xdr:col>
      <xdr:colOff>60600</xdr:colOff>
      <xdr:row>29</xdr:row>
      <xdr:rowOff>153400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0" y="2768600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19050</xdr:colOff>
      <xdr:row>31</xdr:row>
      <xdr:rowOff>19050</xdr:rowOff>
    </xdr:from>
    <xdr:ext cx="2880000" cy="216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50292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70</xdr:row>
      <xdr:rowOff>19050</xdr:rowOff>
    </xdr:from>
    <xdr:ext cx="2880000" cy="2160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118110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12700</xdr:colOff>
      <xdr:row>44</xdr:row>
      <xdr:rowOff>31750</xdr:rowOff>
    </xdr:from>
    <xdr:ext cx="2880000" cy="2160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100" y="73025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57</xdr:row>
      <xdr:rowOff>31750</xdr:rowOff>
    </xdr:from>
    <xdr:ext cx="2880000" cy="2160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95631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96</xdr:row>
      <xdr:rowOff>19050</xdr:rowOff>
    </xdr:from>
    <xdr:ext cx="2880000" cy="2160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16332200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83</xdr:row>
      <xdr:rowOff>19050</xdr:rowOff>
    </xdr:from>
    <xdr:ext cx="2880000" cy="2160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11811000"/>
          <a:ext cx="2880000" cy="2160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12694</xdr:colOff>
      <xdr:row>18</xdr:row>
      <xdr:rowOff>26583</xdr:rowOff>
    </xdr:from>
    <xdr:ext cx="2880000" cy="2151467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154"/>
        <a:stretch/>
      </xdr:blipFill>
      <xdr:spPr>
        <a:xfrm>
          <a:off x="7175494" y="2776133"/>
          <a:ext cx="2880000" cy="2151467"/>
        </a:xfrm>
        <a:prstGeom prst="rect">
          <a:avLst/>
        </a:prstGeom>
      </xdr:spPr>
    </xdr:pic>
    <xdr:clientData/>
  </xdr:oneCellAnchor>
  <xdr:oneCellAnchor>
    <xdr:from>
      <xdr:col>9</xdr:col>
      <xdr:colOff>12694</xdr:colOff>
      <xdr:row>31</xdr:row>
      <xdr:rowOff>26583</xdr:rowOff>
    </xdr:from>
    <xdr:ext cx="2880000" cy="216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794" y="5036733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12702</xdr:colOff>
      <xdr:row>44</xdr:row>
      <xdr:rowOff>24607</xdr:rowOff>
    </xdr:from>
    <xdr:to>
      <xdr:col>10</xdr:col>
      <xdr:colOff>54252</xdr:colOff>
      <xdr:row>55</xdr:row>
      <xdr:rowOff>158957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2" y="7295357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12694</xdr:colOff>
      <xdr:row>57</xdr:row>
      <xdr:rowOff>26583</xdr:rowOff>
    </xdr:from>
    <xdr:to>
      <xdr:col>10</xdr:col>
      <xdr:colOff>54244</xdr:colOff>
      <xdr:row>68</xdr:row>
      <xdr:rowOff>160933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794" y="9557933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12702</xdr:colOff>
      <xdr:row>70</xdr:row>
      <xdr:rowOff>24607</xdr:rowOff>
    </xdr:from>
    <xdr:ext cx="2880000" cy="21600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2052" y="11816557"/>
          <a:ext cx="2880000" cy="2160000"/>
        </a:xfrm>
        <a:prstGeom prst="rect">
          <a:avLst/>
        </a:prstGeom>
      </xdr:spPr>
    </xdr:pic>
    <xdr:clientData/>
  </xdr:oneCellAnchor>
  <xdr:oneCellAnchor>
    <xdr:from>
      <xdr:col>9</xdr:col>
      <xdr:colOff>12700</xdr:colOff>
      <xdr:row>5</xdr:row>
      <xdr:rowOff>25400</xdr:rowOff>
    </xdr:from>
    <xdr:ext cx="2880000" cy="2160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0" y="514350"/>
          <a:ext cx="2880000" cy="21600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31750</xdr:colOff>
      <xdr:row>6</xdr:row>
      <xdr:rowOff>33044</xdr:rowOff>
    </xdr:from>
    <xdr:ext cx="2857499" cy="2157411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1"/>
        <a:stretch/>
      </xdr:blipFill>
      <xdr:spPr>
        <a:xfrm>
          <a:off x="5899150" y="521994"/>
          <a:ext cx="2857499" cy="2157411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45</xdr:row>
      <xdr:rowOff>25400</xdr:rowOff>
    </xdr:from>
    <xdr:ext cx="2880000" cy="2160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7296150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12702</xdr:colOff>
      <xdr:row>58</xdr:row>
      <xdr:rowOff>24607</xdr:rowOff>
    </xdr:from>
    <xdr:to>
      <xdr:col>10</xdr:col>
      <xdr:colOff>54252</xdr:colOff>
      <xdr:row>69</xdr:row>
      <xdr:rowOff>158957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102" y="9555957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12702</xdr:colOff>
      <xdr:row>19</xdr:row>
      <xdr:rowOff>24607</xdr:rowOff>
    </xdr:from>
    <xdr:ext cx="2880000" cy="21600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2052" y="2774157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19050</xdr:colOff>
      <xdr:row>32</xdr:row>
      <xdr:rowOff>31750</xdr:rowOff>
    </xdr:from>
    <xdr:to>
      <xdr:col>10</xdr:col>
      <xdr:colOff>60600</xdr:colOff>
      <xdr:row>43</xdr:row>
      <xdr:rowOff>166100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5041900"/>
          <a:ext cx="2880000" cy="216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12700</xdr:colOff>
      <xdr:row>18</xdr:row>
      <xdr:rowOff>31750</xdr:rowOff>
    </xdr:from>
    <xdr:ext cx="2880000" cy="216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2643" y="2761520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25011</xdr:colOff>
      <xdr:row>5</xdr:row>
      <xdr:rowOff>19049</xdr:rowOff>
    </xdr:from>
    <xdr:to>
      <xdr:col>9</xdr:col>
      <xdr:colOff>2880389</xdr:colOff>
      <xdr:row>16</xdr:row>
      <xdr:rowOff>153398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4954" y="508072"/>
          <a:ext cx="2855378" cy="2141533"/>
        </a:xfrm>
        <a:prstGeom prst="rect">
          <a:avLst/>
        </a:prstGeom>
      </xdr:spPr>
    </xdr:pic>
    <xdr:clientData/>
  </xdr:twoCellAnchor>
  <xdr:twoCellAnchor editAs="oneCell">
    <xdr:from>
      <xdr:col>9</xdr:col>
      <xdr:colOff>25011</xdr:colOff>
      <xdr:row>44</xdr:row>
      <xdr:rowOff>31749</xdr:rowOff>
    </xdr:from>
    <xdr:to>
      <xdr:col>9</xdr:col>
      <xdr:colOff>2880389</xdr:colOff>
      <xdr:row>55</xdr:row>
      <xdr:rowOff>166099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4954" y="7243013"/>
          <a:ext cx="2855378" cy="2141534"/>
        </a:xfrm>
        <a:prstGeom prst="rect">
          <a:avLst/>
        </a:prstGeom>
      </xdr:spPr>
    </xdr:pic>
    <xdr:clientData/>
  </xdr:twoCellAnchor>
  <xdr:twoCellAnchor editAs="oneCell">
    <xdr:from>
      <xdr:col>9</xdr:col>
      <xdr:colOff>31361</xdr:colOff>
      <xdr:row>70</xdr:row>
      <xdr:rowOff>31749</xdr:rowOff>
    </xdr:from>
    <xdr:to>
      <xdr:col>9</xdr:col>
      <xdr:colOff>2886738</xdr:colOff>
      <xdr:row>81</xdr:row>
      <xdr:rowOff>166098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304" y="11724508"/>
          <a:ext cx="2855377" cy="2141533"/>
        </a:xfrm>
        <a:prstGeom prst="rect">
          <a:avLst/>
        </a:prstGeom>
      </xdr:spPr>
    </xdr:pic>
    <xdr:clientData/>
  </xdr:twoCellAnchor>
  <xdr:twoCellAnchor editAs="oneCell">
    <xdr:from>
      <xdr:col>9</xdr:col>
      <xdr:colOff>44061</xdr:colOff>
      <xdr:row>83</xdr:row>
      <xdr:rowOff>30161</xdr:rowOff>
    </xdr:from>
    <xdr:to>
      <xdr:col>9</xdr:col>
      <xdr:colOff>2883289</xdr:colOff>
      <xdr:row>94</xdr:row>
      <xdr:rowOff>152398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478907" y="13608764"/>
          <a:ext cx="2129421" cy="2839228"/>
        </a:xfrm>
        <a:prstGeom prst="rect">
          <a:avLst/>
        </a:prstGeom>
      </xdr:spPr>
    </xdr:pic>
    <xdr:clientData/>
  </xdr:twoCellAnchor>
  <xdr:oneCellAnchor>
    <xdr:from>
      <xdr:col>9</xdr:col>
      <xdr:colOff>12699</xdr:colOff>
      <xdr:row>96</xdr:row>
      <xdr:rowOff>25399</xdr:rowOff>
    </xdr:from>
    <xdr:ext cx="2880000" cy="2160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2642" y="16199652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31360</xdr:colOff>
      <xdr:row>57</xdr:row>
      <xdr:rowOff>27987</xdr:rowOff>
    </xdr:from>
    <xdr:to>
      <xdr:col>9</xdr:col>
      <xdr:colOff>2883289</xdr:colOff>
      <xdr:row>68</xdr:row>
      <xdr:rowOff>159750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303" y="9479998"/>
          <a:ext cx="2851929" cy="2138947"/>
        </a:xfrm>
        <a:prstGeom prst="rect">
          <a:avLst/>
        </a:prstGeom>
      </xdr:spPr>
    </xdr:pic>
    <xdr:clientData/>
  </xdr:twoCellAnchor>
  <xdr:oneCellAnchor>
    <xdr:from>
      <xdr:col>9</xdr:col>
      <xdr:colOff>12700</xdr:colOff>
      <xdr:row>31</xdr:row>
      <xdr:rowOff>25400</xdr:rowOff>
    </xdr:from>
    <xdr:ext cx="2880000" cy="2160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5035550"/>
          <a:ext cx="2880000" cy="21600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25400</xdr:colOff>
      <xdr:row>18</xdr:row>
      <xdr:rowOff>32877</xdr:rowOff>
    </xdr:from>
    <xdr:to>
      <xdr:col>9</xdr:col>
      <xdr:colOff>2892693</xdr:colOff>
      <xdr:row>29</xdr:row>
      <xdr:rowOff>157696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8700" y="2782427"/>
          <a:ext cx="2867293" cy="215046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31</xdr:row>
      <xdr:rowOff>35896</xdr:rowOff>
    </xdr:from>
    <xdr:to>
      <xdr:col>9</xdr:col>
      <xdr:colOff>2899050</xdr:colOff>
      <xdr:row>42</xdr:row>
      <xdr:rowOff>151506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757" y="5100408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44</xdr:row>
      <xdr:rowOff>26527</xdr:rowOff>
    </xdr:from>
    <xdr:to>
      <xdr:col>9</xdr:col>
      <xdr:colOff>2905400</xdr:colOff>
      <xdr:row>55</xdr:row>
      <xdr:rowOff>160877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8700" y="7297277"/>
          <a:ext cx="2880000" cy="2160000"/>
        </a:xfrm>
        <a:prstGeom prst="rect">
          <a:avLst/>
        </a:prstGeom>
      </xdr:spPr>
    </xdr:pic>
    <xdr:clientData/>
  </xdr:twoCellAnchor>
  <xdr:oneCellAnchor>
    <xdr:from>
      <xdr:col>9</xdr:col>
      <xdr:colOff>12700</xdr:colOff>
      <xdr:row>57</xdr:row>
      <xdr:rowOff>25400</xdr:rowOff>
    </xdr:from>
    <xdr:ext cx="2880000" cy="2160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9556750"/>
          <a:ext cx="2880000" cy="2160000"/>
        </a:xfrm>
        <a:prstGeom prst="rect">
          <a:avLst/>
        </a:prstGeom>
      </xdr:spPr>
    </xdr:pic>
    <xdr:clientData/>
  </xdr:oneCellAnchor>
  <xdr:twoCellAnchor editAs="oneCell">
    <xdr:from>
      <xdr:col>9</xdr:col>
      <xdr:colOff>12700</xdr:colOff>
      <xdr:row>70</xdr:row>
      <xdr:rowOff>47470</xdr:rowOff>
    </xdr:from>
    <xdr:to>
      <xdr:col>9</xdr:col>
      <xdr:colOff>2892700</xdr:colOff>
      <xdr:row>81</xdr:row>
      <xdr:rowOff>163080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9407" y="11965336"/>
          <a:ext cx="2880000" cy="21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5</xdr:row>
      <xdr:rowOff>49160</xdr:rowOff>
    </xdr:from>
    <xdr:to>
      <xdr:col>9</xdr:col>
      <xdr:colOff>2892692</xdr:colOff>
      <xdr:row>16</xdr:row>
      <xdr:rowOff>155239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107" y="544770"/>
          <a:ext cx="2867292" cy="21504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s.Sar%20Pichnika/2023/5S%20Implement-23/5S%20Checksheet%2008-Nov-23%20All%20location/5S%20Checksheet%20Score%20TSK_07Nov23.xlsx" TargetMode="External"/><Relationship Id="rId1" Type="http://schemas.openxmlformats.org/officeDocument/2006/relationships/externalLinkPath" Target="/Ms.Sar%20Pichnika/2023/5S%20Implement-23/5S%20Checksheet%2008-Nov-23%20All%20location/5S%20Checksheet%20Score%20TSK_07Nov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s.Sar%20Pichnika/2023/5S%20Implement-23/5S%20Checksheet/TSK/5s%20Checksheet%20TSK%2001-12-23/5S%20Checksheet%20Score%20TSK_01Dec23.xlsx" TargetMode="External"/><Relationship Id="rId1" Type="http://schemas.openxmlformats.org/officeDocument/2006/relationships/externalLinkPath" Target="/Ms.Sar%20Pichnika/2023/5S%20Implement-23/5S%20Checksheet/TSK/5s%20Checksheet%20TSK%2001-12-23/5S%20Checksheet%20Score%20TSK_01Dec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s.Sar%20Pichnika/2024/5S%20Report%202024/TSK/5S%20Check%20list%20V1.0%20TSK%2018-01-24.xlsx" TargetMode="External"/><Relationship Id="rId1" Type="http://schemas.openxmlformats.org/officeDocument/2006/relationships/externalLinkPath" Target="/Ms.Sar%20Pichnika/2024/5S%20Report%202024/TSK/5S%20Check%20list%20V1.0%20TSK%2018-01-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/2024/5S%20Report%202024/TSK/5S%20report%20TSK%2001-Feb-24/5S%20Check%20list%20V1.0%20TSK%2001-02-24.xlsx" TargetMode="External"/><Relationship Id="rId1" Type="http://schemas.openxmlformats.org/officeDocument/2006/relationships/externalLinkPath" Target="/Documents/2024/5S%20Report%202024/TSK/5S%20report%20TSK%2001-Feb-24/5S%20Check%20list%20V1.0%20TSK%2001-02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, Customer Lounge, IR"/>
      <sheetName val="SM Room, Office, OSC Office"/>
      <sheetName val="Workshop (Zone A)"/>
      <sheetName val="Workshop (Zone B)"/>
      <sheetName val="Washing area (Zone C)"/>
      <sheetName val="Training,Unit reconditon,Power"/>
      <sheetName val=" Parts Department"/>
      <sheetName val="Tool room, Warranty room"/>
      <sheetName val="Rear room, Canteen, Outside"/>
      <sheetName val="Sales"/>
      <sheetName val="Summary "/>
      <sheetName val="Pending"/>
    </sheetNames>
    <sheetDataSet>
      <sheetData sheetId="0">
        <row r="1">
          <cell r="J1">
            <v>0.84615384615384615</v>
          </cell>
        </row>
      </sheetData>
      <sheetData sheetId="1">
        <row r="1">
          <cell r="J1">
            <v>0.7857142857142857</v>
          </cell>
        </row>
      </sheetData>
      <sheetData sheetId="2">
        <row r="1">
          <cell r="J1">
            <v>0.81538461538461537</v>
          </cell>
        </row>
      </sheetData>
      <sheetData sheetId="3">
        <row r="1">
          <cell r="J1">
            <v>0.9178082191780822</v>
          </cell>
        </row>
      </sheetData>
      <sheetData sheetId="4">
        <row r="1">
          <cell r="J1">
            <v>0.54929577464788737</v>
          </cell>
        </row>
      </sheetData>
      <sheetData sheetId="5">
        <row r="1">
          <cell r="J1">
            <v>0.56000000000000005</v>
          </cell>
        </row>
      </sheetData>
      <sheetData sheetId="6">
        <row r="1">
          <cell r="J1">
            <v>0.86206896551724133</v>
          </cell>
        </row>
      </sheetData>
      <sheetData sheetId="7">
        <row r="1">
          <cell r="J1">
            <v>0.5161290322580645</v>
          </cell>
        </row>
      </sheetData>
      <sheetData sheetId="8">
        <row r="1">
          <cell r="J1">
            <v>0.41666666666666669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, Customer Lounge, IR"/>
      <sheetName val="SM Room, Office, OSC Office"/>
      <sheetName val="Workshop (Zone A)"/>
      <sheetName val="Workshop (Zone B)"/>
      <sheetName val="Washing area (Zone C)"/>
      <sheetName val="Training,Unit reconditon,Power"/>
      <sheetName val=" Parts Department"/>
      <sheetName val="Tool room, Warranty room"/>
      <sheetName val="Rear room, Canteen, Outside"/>
      <sheetName val="Sales"/>
      <sheetName val="ESMS Water Quality"/>
      <sheetName val="Summary "/>
      <sheetName val="Pending"/>
    </sheetNames>
    <sheetDataSet>
      <sheetData sheetId="0">
        <row r="1">
          <cell r="J1">
            <v>0.83783783783783783</v>
          </cell>
        </row>
      </sheetData>
      <sheetData sheetId="1">
        <row r="1">
          <cell r="J1">
            <v>0.7857142857142857</v>
          </cell>
        </row>
      </sheetData>
      <sheetData sheetId="2">
        <row r="1">
          <cell r="J1">
            <v>0.76623376623376627</v>
          </cell>
        </row>
      </sheetData>
      <sheetData sheetId="3">
        <row r="1">
          <cell r="J1">
            <v>0.76</v>
          </cell>
        </row>
      </sheetData>
      <sheetData sheetId="4">
        <row r="1">
          <cell r="J1">
            <v>0.87341772151898733</v>
          </cell>
        </row>
      </sheetData>
      <sheetData sheetId="5">
        <row r="1">
          <cell r="J1">
            <v>0.67469879518072284</v>
          </cell>
        </row>
      </sheetData>
      <sheetData sheetId="6">
        <row r="1">
          <cell r="J1">
            <v>0.82758620689655171</v>
          </cell>
        </row>
      </sheetData>
      <sheetData sheetId="7">
        <row r="1">
          <cell r="J1">
            <v>0.90322580645161288</v>
          </cell>
        </row>
      </sheetData>
      <sheetData sheetId="8">
        <row r="1">
          <cell r="J1">
            <v>0.4</v>
          </cell>
        </row>
      </sheetData>
      <sheetData sheetId="9"/>
      <sheetData sheetId="10">
        <row r="1">
          <cell r="J1">
            <v>0.1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"/>
      <sheetName val="SA"/>
      <sheetName val="SM room"/>
      <sheetName val="Zone A "/>
      <sheetName val="Zone B"/>
      <sheetName val="Car Washing"/>
      <sheetName val="Unit Recondition Room"/>
      <sheetName val="Part Dept"/>
      <sheetName val="Tool Room"/>
      <sheetName val="Rear Room"/>
      <sheetName val="ESMS"/>
    </sheetNames>
    <sheetDataSet>
      <sheetData sheetId="0" refreshError="1"/>
      <sheetData sheetId="1">
        <row r="5">
          <cell r="G5">
            <v>0.83333333333333337</v>
          </cell>
        </row>
      </sheetData>
      <sheetData sheetId="2">
        <row r="5">
          <cell r="G5">
            <v>0.88095238095238093</v>
          </cell>
        </row>
      </sheetData>
      <sheetData sheetId="3">
        <row r="5">
          <cell r="G5">
            <v>0.78846153846153844</v>
          </cell>
        </row>
      </sheetData>
      <sheetData sheetId="4">
        <row r="5">
          <cell r="G5">
            <v>0.69090909090909092</v>
          </cell>
        </row>
      </sheetData>
      <sheetData sheetId="5">
        <row r="5">
          <cell r="G5">
            <v>0.70270270270270274</v>
          </cell>
        </row>
      </sheetData>
      <sheetData sheetId="6">
        <row r="5">
          <cell r="G5">
            <v>0.5714285714285714</v>
          </cell>
        </row>
      </sheetData>
      <sheetData sheetId="7">
        <row r="5">
          <cell r="G5">
            <v>0.71875</v>
          </cell>
        </row>
      </sheetData>
      <sheetData sheetId="8">
        <row r="5">
          <cell r="G5">
            <v>0.625</v>
          </cell>
        </row>
      </sheetData>
      <sheetData sheetId="9">
        <row r="5">
          <cell r="G5">
            <v>0.57692307692307687</v>
          </cell>
        </row>
      </sheetData>
      <sheetData sheetId="10">
        <row r="5">
          <cell r="G5">
            <v>0.2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"/>
      <sheetName val="SA"/>
      <sheetName val="SM room"/>
      <sheetName val="Zone A "/>
      <sheetName val="Zone B"/>
      <sheetName val="Car Washing"/>
      <sheetName val="Unit Recondition Room"/>
      <sheetName val="Part Dept"/>
      <sheetName val="Tool Room"/>
      <sheetName val="Rear Room"/>
      <sheetName val="ESMS"/>
    </sheetNames>
    <sheetDataSet>
      <sheetData sheetId="0"/>
      <sheetData sheetId="1">
        <row r="5">
          <cell r="G5">
            <v>0.875</v>
          </cell>
        </row>
      </sheetData>
      <sheetData sheetId="2"/>
      <sheetData sheetId="3">
        <row r="5">
          <cell r="G5">
            <v>0.68316831683168322</v>
          </cell>
        </row>
      </sheetData>
      <sheetData sheetId="4">
        <row r="5">
          <cell r="G5">
            <v>0.68965517241379315</v>
          </cell>
        </row>
      </sheetData>
      <sheetData sheetId="5">
        <row r="5">
          <cell r="G5">
            <v>0.70270270270270274</v>
          </cell>
        </row>
      </sheetData>
      <sheetData sheetId="6"/>
      <sheetData sheetId="7">
        <row r="5">
          <cell r="G5">
            <v>0.72</v>
          </cell>
        </row>
      </sheetData>
      <sheetData sheetId="8">
        <row r="5">
          <cell r="G5">
            <v>0.55555555555555558</v>
          </cell>
        </row>
      </sheetData>
      <sheetData sheetId="9">
        <row r="5">
          <cell r="G5">
            <v>0.70370370370370372</v>
          </cell>
        </row>
      </sheetData>
      <sheetData sheetId="10">
        <row r="5">
          <cell r="G5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6"/>
  <sheetViews>
    <sheetView showGridLines="0" zoomScale="80" zoomScaleNormal="80" zoomScaleSheetLayoutView="104" workbookViewId="0">
      <selection activeCell="T21" sqref="T21"/>
    </sheetView>
  </sheetViews>
  <sheetFormatPr defaultRowHeight="14.5" x14ac:dyDescent="0.35"/>
  <cols>
    <col min="1" max="1" width="2.7265625" customWidth="1"/>
    <col min="2" max="2" width="5.90625" customWidth="1"/>
    <col min="3" max="3" width="21.453125" style="20" customWidth="1"/>
    <col min="4" max="4" width="32.36328125" style="20" bestFit="1" customWidth="1"/>
    <col min="5" max="14" width="14.6328125" style="63" hidden="1" customWidth="1"/>
    <col min="15" max="15" width="14.6328125" style="63" customWidth="1"/>
    <col min="16" max="16" width="14.6328125" customWidth="1"/>
  </cols>
  <sheetData>
    <row r="2" spans="2:16" ht="18.5" x14ac:dyDescent="0.35">
      <c r="B2" s="107" t="s">
        <v>377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2:16" ht="29" x14ac:dyDescent="0.35">
      <c r="B3" s="17" t="s">
        <v>222</v>
      </c>
      <c r="C3" s="17" t="s">
        <v>34</v>
      </c>
      <c r="D3" s="17" t="s">
        <v>35</v>
      </c>
      <c r="E3" s="43" t="s">
        <v>225</v>
      </c>
      <c r="F3" s="43" t="s">
        <v>300</v>
      </c>
      <c r="G3" s="43" t="s">
        <v>307</v>
      </c>
      <c r="H3" s="43" t="s">
        <v>313</v>
      </c>
      <c r="I3" s="43" t="s">
        <v>315</v>
      </c>
      <c r="J3" s="43" t="s">
        <v>320</v>
      </c>
      <c r="K3" s="43" t="s">
        <v>343</v>
      </c>
      <c r="L3" s="43" t="s">
        <v>345</v>
      </c>
      <c r="M3" s="43" t="s">
        <v>349</v>
      </c>
      <c r="N3" s="43" t="s">
        <v>355</v>
      </c>
      <c r="O3" s="43" t="s">
        <v>384</v>
      </c>
      <c r="P3" s="17" t="s">
        <v>385</v>
      </c>
    </row>
    <row r="4" spans="2:16" x14ac:dyDescent="0.35">
      <c r="B4" s="18">
        <v>1</v>
      </c>
      <c r="C4" s="19" t="s">
        <v>378</v>
      </c>
      <c r="D4" s="19" t="s">
        <v>83</v>
      </c>
      <c r="E4" s="64">
        <v>0.52694235588972438</v>
      </c>
      <c r="F4" s="44">
        <v>0.32205513784461148</v>
      </c>
      <c r="G4" s="44">
        <v>0.43671679197994984</v>
      </c>
      <c r="H4" s="44">
        <v>0.68233082706766912</v>
      </c>
      <c r="I4" s="44">
        <v>0.78007518796992481</v>
      </c>
      <c r="J4" s="64">
        <v>0.75238095238095237</v>
      </c>
      <c r="K4" s="44">
        <v>0.72738095238095246</v>
      </c>
      <c r="L4" s="44">
        <v>0.75119047619047619</v>
      </c>
      <c r="M4" s="44">
        <v>0.72738095238095246</v>
      </c>
      <c r="N4" s="44">
        <v>0.76309523809523805</v>
      </c>
      <c r="O4" s="44">
        <v>0.838095238095238</v>
      </c>
      <c r="P4" s="45">
        <f>'Service Reception'!S30</f>
        <v>0.70535714285714279</v>
      </c>
    </row>
    <row r="5" spans="2:16" x14ac:dyDescent="0.35">
      <c r="B5" s="18">
        <v>2</v>
      </c>
      <c r="C5" s="19" t="s">
        <v>378</v>
      </c>
      <c r="D5" s="19" t="s">
        <v>165</v>
      </c>
      <c r="E5" s="44">
        <v>0.89473684210526316</v>
      </c>
      <c r="F5" s="64">
        <v>0.73684210526315785</v>
      </c>
      <c r="G5" s="71">
        <v>0.68421052631578949</v>
      </c>
      <c r="H5" s="71">
        <v>0.94736842105263153</v>
      </c>
      <c r="I5" s="71">
        <v>0.94736842105263153</v>
      </c>
      <c r="J5" s="64">
        <v>0.94736842105263153</v>
      </c>
      <c r="K5" s="44">
        <v>0.68421052631578949</v>
      </c>
      <c r="L5" s="44">
        <v>0.57894736842105265</v>
      </c>
      <c r="M5" s="44">
        <v>0.57894736842105265</v>
      </c>
      <c r="N5" s="44">
        <v>0.94736842105263153</v>
      </c>
      <c r="O5" s="44">
        <v>0.84210526315789469</v>
      </c>
      <c r="P5" s="47">
        <f>'Service Reception'!S43</f>
        <v>0.84210526315789469</v>
      </c>
    </row>
    <row r="6" spans="2:16" x14ac:dyDescent="0.35">
      <c r="B6" s="18">
        <v>3</v>
      </c>
      <c r="C6" s="19" t="s">
        <v>378</v>
      </c>
      <c r="D6" s="19" t="s">
        <v>164</v>
      </c>
      <c r="E6" s="44">
        <v>1</v>
      </c>
      <c r="F6" s="44">
        <v>1</v>
      </c>
      <c r="G6" s="44">
        <v>1</v>
      </c>
      <c r="H6" s="44">
        <v>1</v>
      </c>
      <c r="I6" s="44">
        <v>1</v>
      </c>
      <c r="J6" s="64">
        <v>0.8571428571428571</v>
      </c>
      <c r="K6" s="44">
        <v>0.75</v>
      </c>
      <c r="L6" s="44">
        <v>0.85</v>
      </c>
      <c r="M6" s="44">
        <v>0.77272727272727271</v>
      </c>
      <c r="N6" s="44">
        <v>0.94736842105263153</v>
      </c>
      <c r="O6" s="44">
        <v>0.94736842105263153</v>
      </c>
      <c r="P6" s="45">
        <f>'Service Reception'!S56</f>
        <v>1</v>
      </c>
    </row>
    <row r="7" spans="2:16" x14ac:dyDescent="0.35">
      <c r="B7" s="18">
        <v>4</v>
      </c>
      <c r="C7" s="19" t="s">
        <v>378</v>
      </c>
      <c r="D7" s="19" t="s">
        <v>180</v>
      </c>
      <c r="E7" s="44">
        <v>1</v>
      </c>
      <c r="F7" s="44">
        <v>1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  <c r="M7" s="44">
        <v>1</v>
      </c>
      <c r="N7" s="44">
        <v>1</v>
      </c>
      <c r="O7" s="44">
        <v>1</v>
      </c>
      <c r="P7" s="45">
        <f>'Service Reception'!S69</f>
        <v>1</v>
      </c>
    </row>
    <row r="8" spans="2:16" hidden="1" x14ac:dyDescent="0.35">
      <c r="B8" s="18">
        <v>5</v>
      </c>
      <c r="C8" s="19" t="s">
        <v>378</v>
      </c>
      <c r="D8" s="19" t="s">
        <v>201</v>
      </c>
      <c r="E8" s="44" t="s">
        <v>136</v>
      </c>
      <c r="F8" s="44" t="s">
        <v>136</v>
      </c>
      <c r="G8" s="44" t="s">
        <v>136</v>
      </c>
      <c r="H8" s="44" t="s">
        <v>136</v>
      </c>
      <c r="I8" s="44" t="s">
        <v>136</v>
      </c>
      <c r="J8" s="44" t="s">
        <v>136</v>
      </c>
      <c r="K8" s="44" t="s">
        <v>136</v>
      </c>
      <c r="L8" s="44" t="s">
        <v>136</v>
      </c>
      <c r="M8" s="44" t="s">
        <v>136</v>
      </c>
      <c r="N8" s="44" t="s">
        <v>136</v>
      </c>
      <c r="O8" s="44" t="s">
        <v>136</v>
      </c>
      <c r="P8" s="45" t="s">
        <v>136</v>
      </c>
    </row>
    <row r="9" spans="2:16" x14ac:dyDescent="0.35">
      <c r="B9" s="18">
        <v>6</v>
      </c>
      <c r="C9" s="19" t="s">
        <v>378</v>
      </c>
      <c r="D9" s="19" t="s">
        <v>166</v>
      </c>
      <c r="E9" s="44">
        <v>1</v>
      </c>
      <c r="F9" s="44">
        <v>0.88235294117647056</v>
      </c>
      <c r="G9" s="44">
        <v>0.88235294117647056</v>
      </c>
      <c r="H9" s="44">
        <v>0.88235294117647056</v>
      </c>
      <c r="I9" s="44">
        <v>0.88235294117647056</v>
      </c>
      <c r="J9" s="44">
        <v>0.88235294117647056</v>
      </c>
      <c r="K9" s="44">
        <v>0.88235294117647056</v>
      </c>
      <c r="L9" s="44">
        <v>0.88235294117647056</v>
      </c>
      <c r="M9" s="44">
        <v>0.88235294117647056</v>
      </c>
      <c r="N9" s="44">
        <v>0.88235294117647056</v>
      </c>
      <c r="O9" s="44">
        <v>0.88235294117647056</v>
      </c>
      <c r="P9" s="45">
        <f>'Service Reception'!S82</f>
        <v>0</v>
      </c>
    </row>
    <row r="10" spans="2:16" hidden="1" x14ac:dyDescent="0.35">
      <c r="B10" s="18">
        <v>7</v>
      </c>
      <c r="C10" s="19" t="s">
        <v>9</v>
      </c>
      <c r="D10" s="19" t="s">
        <v>167</v>
      </c>
      <c r="E10" s="44" t="s">
        <v>136</v>
      </c>
      <c r="F10" s="44" t="s">
        <v>136</v>
      </c>
      <c r="G10" s="44" t="s">
        <v>136</v>
      </c>
      <c r="H10" s="44" t="s">
        <v>136</v>
      </c>
      <c r="I10" s="44" t="s">
        <v>136</v>
      </c>
      <c r="J10" s="44" t="s">
        <v>136</v>
      </c>
      <c r="K10" s="44" t="s">
        <v>136</v>
      </c>
      <c r="L10" s="44" t="s">
        <v>136</v>
      </c>
      <c r="M10" s="44" t="s">
        <v>136</v>
      </c>
      <c r="N10" s="44" t="s">
        <v>136</v>
      </c>
      <c r="O10" s="44" t="s">
        <v>136</v>
      </c>
      <c r="P10" s="45" t="s">
        <v>136</v>
      </c>
    </row>
    <row r="11" spans="2:16" x14ac:dyDescent="0.35">
      <c r="B11" s="18">
        <v>8</v>
      </c>
      <c r="C11" s="19" t="s">
        <v>379</v>
      </c>
      <c r="D11" s="37" t="s">
        <v>125</v>
      </c>
      <c r="E11" s="64">
        <v>0.47159090909090912</v>
      </c>
      <c r="F11" s="44">
        <v>0.47448979591836737</v>
      </c>
      <c r="G11" s="44">
        <v>0.57399103139013452</v>
      </c>
      <c r="H11" s="44">
        <v>0.61502347417840375</v>
      </c>
      <c r="I11" s="44">
        <v>0.73113207547169812</v>
      </c>
      <c r="J11" s="64">
        <v>0.76303317535545023</v>
      </c>
      <c r="K11" s="44">
        <v>0.63720930232558137</v>
      </c>
      <c r="L11" s="44">
        <v>0.61538461538461542</v>
      </c>
      <c r="M11" s="44">
        <v>0.56005931724916691</v>
      </c>
      <c r="N11" s="44">
        <v>0.55411536071918643</v>
      </c>
      <c r="O11" s="44">
        <v>0.59885208131835732</v>
      </c>
      <c r="P11" s="45">
        <f>'Zone A'!K1</f>
        <v>0.68071736116848902</v>
      </c>
    </row>
    <row r="12" spans="2:16" x14ac:dyDescent="0.35">
      <c r="B12" s="18">
        <v>9</v>
      </c>
      <c r="C12" s="19" t="s">
        <v>380</v>
      </c>
      <c r="D12" s="37" t="s">
        <v>126</v>
      </c>
      <c r="E12" s="64">
        <v>0.65248226950354615</v>
      </c>
      <c r="F12" s="64">
        <v>0.69387755102040816</v>
      </c>
      <c r="G12" s="71">
        <v>0.58394160583941601</v>
      </c>
      <c r="H12" s="71">
        <v>0.65925925925925921</v>
      </c>
      <c r="I12" s="71">
        <v>0.82014388489208634</v>
      </c>
      <c r="J12" s="64">
        <v>0.78472222222222221</v>
      </c>
      <c r="K12" s="44">
        <v>0.64383561643835618</v>
      </c>
      <c r="L12" s="44">
        <v>0.60273972602739723</v>
      </c>
      <c r="M12" s="44">
        <v>0.58850322737790761</v>
      </c>
      <c r="N12" s="44">
        <v>0.65753528464525901</v>
      </c>
      <c r="O12" s="44">
        <v>0.63182620874436735</v>
      </c>
      <c r="P12" s="47">
        <f>'Zone B'!K1</f>
        <v>0.73299232736572895</v>
      </c>
    </row>
    <row r="13" spans="2:16" hidden="1" x14ac:dyDescent="0.35">
      <c r="B13" s="18">
        <v>10</v>
      </c>
      <c r="C13" s="39" t="s">
        <v>9</v>
      </c>
      <c r="D13" s="19" t="s">
        <v>127</v>
      </c>
      <c r="E13" s="64">
        <v>0.52941176470588236</v>
      </c>
      <c r="F13" s="69" t="s">
        <v>136</v>
      </c>
      <c r="G13" s="69" t="s">
        <v>136</v>
      </c>
      <c r="H13" s="69" t="s">
        <v>136</v>
      </c>
      <c r="I13" s="69" t="s">
        <v>136</v>
      </c>
      <c r="J13" s="69" t="s">
        <v>136</v>
      </c>
      <c r="K13" s="44" t="s">
        <v>136</v>
      </c>
      <c r="L13" s="44" t="s">
        <v>136</v>
      </c>
      <c r="M13" s="44" t="s">
        <v>136</v>
      </c>
      <c r="N13" s="44" t="s">
        <v>136</v>
      </c>
      <c r="O13" s="44" t="s">
        <v>136</v>
      </c>
      <c r="P13" s="45" t="s">
        <v>136</v>
      </c>
    </row>
    <row r="14" spans="2:16" x14ac:dyDescent="0.35">
      <c r="B14" s="18">
        <v>11</v>
      </c>
      <c r="C14" s="19" t="s">
        <v>381</v>
      </c>
      <c r="D14" s="19" t="s">
        <v>169</v>
      </c>
      <c r="E14" s="64">
        <v>0.58333333333333337</v>
      </c>
      <c r="F14" s="44">
        <v>0.58333333333333337</v>
      </c>
      <c r="G14" s="44">
        <v>0.58333333333333337</v>
      </c>
      <c r="H14" s="44">
        <v>0.83333333333333337</v>
      </c>
      <c r="I14" s="44">
        <v>0.83333333333333337</v>
      </c>
      <c r="J14" s="64">
        <v>0.6</v>
      </c>
      <c r="K14" s="44">
        <v>0.26666666666666666</v>
      </c>
      <c r="L14" s="44">
        <v>0.30769230769230771</v>
      </c>
      <c r="M14" s="44">
        <v>0.30769230769230771</v>
      </c>
      <c r="N14" s="44">
        <v>0.30769230769230771</v>
      </c>
      <c r="O14" s="44">
        <v>0.53846153846153844</v>
      </c>
      <c r="P14" s="45">
        <f>'WSC Room'!L69</f>
        <v>0.53846153846153844</v>
      </c>
    </row>
    <row r="15" spans="2:16" x14ac:dyDescent="0.35">
      <c r="B15" s="18">
        <v>12</v>
      </c>
      <c r="C15" s="19" t="s">
        <v>381</v>
      </c>
      <c r="D15" s="19" t="s">
        <v>170</v>
      </c>
      <c r="E15" s="44">
        <v>0.8</v>
      </c>
      <c r="F15" s="44">
        <v>0.8</v>
      </c>
      <c r="G15" s="44">
        <v>1</v>
      </c>
      <c r="H15" s="44">
        <v>1</v>
      </c>
      <c r="I15" s="44">
        <v>1</v>
      </c>
      <c r="J15" s="44">
        <v>0.7</v>
      </c>
      <c r="K15" s="44">
        <v>0.7</v>
      </c>
      <c r="L15" s="44">
        <v>0.7</v>
      </c>
      <c r="M15" s="44">
        <v>1</v>
      </c>
      <c r="N15" s="44">
        <v>1</v>
      </c>
      <c r="O15" s="44">
        <v>1</v>
      </c>
      <c r="P15" s="45" t="s">
        <v>136</v>
      </c>
    </row>
    <row r="16" spans="2:16" x14ac:dyDescent="0.35">
      <c r="B16" s="18">
        <v>13</v>
      </c>
      <c r="C16" s="19" t="s">
        <v>381</v>
      </c>
      <c r="D16" s="19" t="s">
        <v>179</v>
      </c>
      <c r="E16" s="44">
        <v>0.81818181818181823</v>
      </c>
      <c r="F16" s="44">
        <v>0.81818181818181823</v>
      </c>
      <c r="G16" s="44">
        <v>0.81818181818181823</v>
      </c>
      <c r="H16" s="44">
        <v>1</v>
      </c>
      <c r="I16" s="44">
        <v>1</v>
      </c>
      <c r="J16" s="64">
        <v>1</v>
      </c>
      <c r="K16" s="44">
        <v>0.81818181818181823</v>
      </c>
      <c r="L16" s="44">
        <v>0.81818181818181823</v>
      </c>
      <c r="M16" s="44">
        <v>0.81818181818181823</v>
      </c>
      <c r="N16" s="44">
        <v>0.81818181818181823</v>
      </c>
      <c r="O16" s="44">
        <v>0.81818181818181823</v>
      </c>
      <c r="P16" s="45">
        <f>'WSC Room'!L56</f>
        <v>0.81818181818181823</v>
      </c>
    </row>
    <row r="17" spans="2:16" x14ac:dyDescent="0.35">
      <c r="B17" s="18">
        <v>14</v>
      </c>
      <c r="C17" s="19" t="s">
        <v>381</v>
      </c>
      <c r="D17" s="19" t="s">
        <v>171</v>
      </c>
      <c r="E17" s="44">
        <v>0.76190476190476186</v>
      </c>
      <c r="F17" s="64">
        <v>0.80952380952380953</v>
      </c>
      <c r="G17" s="71">
        <v>0.7142857142857143</v>
      </c>
      <c r="H17" s="71">
        <v>0.72131147540983609</v>
      </c>
      <c r="I17" s="71">
        <v>0.69354838709677424</v>
      </c>
      <c r="J17" s="71">
        <v>0.66129032258064513</v>
      </c>
      <c r="K17" s="44">
        <v>0.67741935483870963</v>
      </c>
      <c r="L17" s="44">
        <v>0.70967741935483875</v>
      </c>
      <c r="M17" s="44">
        <v>0.65671641791044777</v>
      </c>
      <c r="N17" s="44">
        <v>0.68656716417910446</v>
      </c>
      <c r="O17" s="44">
        <v>0.70967741935483875</v>
      </c>
      <c r="P17" s="45">
        <f>'Parts, Warranty'!K1</f>
        <v>0.75438596491228072</v>
      </c>
    </row>
    <row r="18" spans="2:16" x14ac:dyDescent="0.35">
      <c r="B18" s="18">
        <v>15</v>
      </c>
      <c r="C18" s="19" t="s">
        <v>382</v>
      </c>
      <c r="D18" s="19" t="s">
        <v>212</v>
      </c>
      <c r="E18" s="64">
        <v>0.5625</v>
      </c>
      <c r="F18" s="44">
        <v>0.4375</v>
      </c>
      <c r="G18" s="44">
        <v>0.4375</v>
      </c>
      <c r="H18" s="44">
        <v>0.6875</v>
      </c>
      <c r="I18" s="44">
        <v>1</v>
      </c>
      <c r="J18" s="64">
        <v>0.88888888888888884</v>
      </c>
      <c r="K18" s="44">
        <v>0.7</v>
      </c>
      <c r="L18" s="44">
        <v>0.77777777777777779</v>
      </c>
      <c r="M18" s="44">
        <v>0.55555555555555558</v>
      </c>
      <c r="N18" s="44">
        <v>0.625</v>
      </c>
      <c r="O18" s="44">
        <v>0.875</v>
      </c>
      <c r="P18" s="45">
        <f>'WSC Room'!L17</f>
        <v>0.82352941176470584</v>
      </c>
    </row>
    <row r="19" spans="2:16" x14ac:dyDescent="0.35">
      <c r="B19" s="18">
        <v>16</v>
      </c>
      <c r="C19" s="19" t="s">
        <v>382</v>
      </c>
      <c r="D19" s="19" t="s">
        <v>168</v>
      </c>
      <c r="E19" s="64">
        <v>0.11764705882352941</v>
      </c>
      <c r="F19" s="44">
        <v>0.41176470588235292</v>
      </c>
      <c r="G19" s="44">
        <v>0.4375</v>
      </c>
      <c r="H19" s="44">
        <v>0.625</v>
      </c>
      <c r="I19" s="44">
        <v>0.625</v>
      </c>
      <c r="J19" s="64">
        <v>0.55555555555555558</v>
      </c>
      <c r="K19" s="44">
        <v>0.52941176470588236</v>
      </c>
      <c r="L19" s="44">
        <v>0.17647058823529413</v>
      </c>
      <c r="M19" s="44">
        <v>0</v>
      </c>
      <c r="N19" s="44">
        <v>0.53333333333333333</v>
      </c>
      <c r="O19" s="44">
        <v>0.17647058823529413</v>
      </c>
      <c r="P19" s="47">
        <f>'WSC Room'!L30</f>
        <v>0.70588235294117652</v>
      </c>
    </row>
    <row r="20" spans="2:16" x14ac:dyDescent="0.35">
      <c r="B20" s="18">
        <v>17</v>
      </c>
      <c r="C20" s="19" t="s">
        <v>382</v>
      </c>
      <c r="D20" s="19" t="s">
        <v>173</v>
      </c>
      <c r="E20" s="44">
        <v>1</v>
      </c>
      <c r="F20" s="44">
        <v>1</v>
      </c>
      <c r="G20" s="44">
        <v>1</v>
      </c>
      <c r="H20" s="44">
        <v>1</v>
      </c>
      <c r="I20" s="44">
        <v>1</v>
      </c>
      <c r="J20" s="44">
        <v>1</v>
      </c>
      <c r="K20" s="44">
        <v>1</v>
      </c>
      <c r="L20" s="44">
        <v>1</v>
      </c>
      <c r="M20" s="44">
        <v>1</v>
      </c>
      <c r="N20" s="44">
        <v>1</v>
      </c>
      <c r="O20" s="44">
        <v>1</v>
      </c>
      <c r="P20" s="45">
        <f>'WSC Room'!L43</f>
        <v>1</v>
      </c>
    </row>
    <row r="21" spans="2:16" x14ac:dyDescent="0.35">
      <c r="B21" s="18">
        <v>18</v>
      </c>
      <c r="C21" s="19" t="s">
        <v>382</v>
      </c>
      <c r="D21" s="19" t="s">
        <v>172</v>
      </c>
      <c r="E21" s="64">
        <v>0.5</v>
      </c>
      <c r="F21" s="44">
        <v>0.5</v>
      </c>
      <c r="G21" s="44">
        <v>0.5</v>
      </c>
      <c r="H21" s="44">
        <v>0.75</v>
      </c>
      <c r="I21" s="44">
        <v>0.75</v>
      </c>
      <c r="J21" s="44">
        <v>0.65</v>
      </c>
      <c r="K21" s="44">
        <v>0.65</v>
      </c>
      <c r="L21" s="44">
        <v>0.75</v>
      </c>
      <c r="M21" s="44">
        <v>0.75</v>
      </c>
      <c r="N21" s="44">
        <v>0.75</v>
      </c>
      <c r="O21" s="44">
        <v>0.6</v>
      </c>
      <c r="P21" s="47">
        <f>'Parts, Warranty'!L70</f>
        <v>1</v>
      </c>
    </row>
    <row r="22" spans="2:16" x14ac:dyDescent="0.35">
      <c r="B22" s="18">
        <v>19</v>
      </c>
      <c r="C22" s="19" t="s">
        <v>383</v>
      </c>
      <c r="D22" s="19" t="s">
        <v>174</v>
      </c>
      <c r="E22" s="64">
        <v>0.66666666666666663</v>
      </c>
      <c r="F22" s="64">
        <v>0.66666666666666663</v>
      </c>
      <c r="G22" s="71">
        <v>0.80952380952380953</v>
      </c>
      <c r="H22" s="71">
        <v>0.80952380952380953</v>
      </c>
      <c r="I22" s="71">
        <v>0.90476190476190477</v>
      </c>
      <c r="J22" s="71">
        <v>0.90476190476190477</v>
      </c>
      <c r="K22" s="44">
        <v>0.90476190476190477</v>
      </c>
      <c r="L22" s="44">
        <v>0.90476190476190477</v>
      </c>
      <c r="M22" s="44">
        <v>0.52380952380952384</v>
      </c>
      <c r="N22" s="44">
        <v>0.52380952380952384</v>
      </c>
      <c r="O22" s="44">
        <v>0.66666666666666663</v>
      </c>
      <c r="P22" s="45">
        <f>'Canteen, Fm locker room'!L17</f>
        <v>0.66666666666666663</v>
      </c>
    </row>
    <row r="23" spans="2:16" x14ac:dyDescent="0.35">
      <c r="B23" s="18">
        <v>20</v>
      </c>
      <c r="C23" s="19" t="s">
        <v>383</v>
      </c>
      <c r="D23" s="19" t="s">
        <v>175</v>
      </c>
      <c r="E23" s="44">
        <v>0.83333333333333337</v>
      </c>
      <c r="F23" s="44">
        <v>0.83333333333333337</v>
      </c>
      <c r="G23" s="71">
        <v>0.83333333333333337</v>
      </c>
      <c r="H23" s="71">
        <v>0.83333333333333337</v>
      </c>
      <c r="I23" s="71">
        <v>0.83333333333333337</v>
      </c>
      <c r="J23" s="71">
        <v>0.83333333333333337</v>
      </c>
      <c r="K23" s="44">
        <v>0.83333333333333337</v>
      </c>
      <c r="L23" s="44">
        <v>0.83333333333333337</v>
      </c>
      <c r="M23" s="44">
        <v>0.83333333333333337</v>
      </c>
      <c r="N23" s="44">
        <v>0.83333333333333337</v>
      </c>
      <c r="O23" s="44">
        <v>0.83333333333333337</v>
      </c>
      <c r="P23" s="45">
        <f>'Canteen, Fm locker room'!L30</f>
        <v>0.83333333333333337</v>
      </c>
    </row>
    <row r="24" spans="2:16" hidden="1" x14ac:dyDescent="0.35">
      <c r="B24" s="18">
        <v>21</v>
      </c>
      <c r="C24" s="19" t="s">
        <v>383</v>
      </c>
      <c r="D24" s="19" t="s">
        <v>177</v>
      </c>
      <c r="E24" s="44" t="s">
        <v>136</v>
      </c>
      <c r="F24" s="44" t="s">
        <v>136</v>
      </c>
      <c r="G24" s="44" t="s">
        <v>136</v>
      </c>
      <c r="H24" s="44" t="s">
        <v>136</v>
      </c>
      <c r="I24" s="44" t="s">
        <v>136</v>
      </c>
      <c r="J24" s="44" t="s">
        <v>136</v>
      </c>
      <c r="K24" s="44" t="s">
        <v>136</v>
      </c>
      <c r="L24" s="44" t="s">
        <v>136</v>
      </c>
      <c r="M24" s="44" t="s">
        <v>136</v>
      </c>
      <c r="N24" s="44" t="s">
        <v>136</v>
      </c>
      <c r="O24" s="44" t="s">
        <v>136</v>
      </c>
      <c r="P24" s="45" t="s">
        <v>136</v>
      </c>
    </row>
    <row r="25" spans="2:16" hidden="1" x14ac:dyDescent="0.35">
      <c r="B25" s="18">
        <v>22</v>
      </c>
      <c r="C25" s="19" t="s">
        <v>383</v>
      </c>
      <c r="D25" s="19" t="s">
        <v>221</v>
      </c>
      <c r="E25" s="44" t="s">
        <v>136</v>
      </c>
      <c r="F25" s="44" t="s">
        <v>136</v>
      </c>
      <c r="G25" s="44" t="s">
        <v>136</v>
      </c>
      <c r="H25" s="44" t="s">
        <v>136</v>
      </c>
      <c r="I25" s="44" t="s">
        <v>136</v>
      </c>
      <c r="J25" s="44" t="s">
        <v>136</v>
      </c>
      <c r="K25" s="44" t="s">
        <v>136</v>
      </c>
      <c r="L25" s="44" t="s">
        <v>136</v>
      </c>
      <c r="M25" s="44" t="s">
        <v>136</v>
      </c>
      <c r="N25" s="44" t="s">
        <v>136</v>
      </c>
      <c r="O25" s="44" t="s">
        <v>136</v>
      </c>
      <c r="P25" s="45" t="s">
        <v>136</v>
      </c>
    </row>
    <row r="26" spans="2:16" x14ac:dyDescent="0.35">
      <c r="B26" s="18">
        <v>23</v>
      </c>
      <c r="C26" s="19" t="s">
        <v>383</v>
      </c>
      <c r="D26" s="19" t="s">
        <v>158</v>
      </c>
      <c r="E26" s="44">
        <v>0.9</v>
      </c>
      <c r="F26" s="44">
        <v>0.9</v>
      </c>
      <c r="G26" s="44">
        <v>0.9</v>
      </c>
      <c r="H26" s="44">
        <v>0.9</v>
      </c>
      <c r="I26" s="44">
        <v>0.9</v>
      </c>
      <c r="J26" s="44">
        <v>0.81818181818181823</v>
      </c>
      <c r="K26" s="44">
        <v>0.9</v>
      </c>
      <c r="L26" s="44">
        <v>0.9</v>
      </c>
      <c r="M26" s="44">
        <v>0.9</v>
      </c>
      <c r="N26" s="44">
        <v>0.9</v>
      </c>
      <c r="O26" s="44">
        <v>0.9</v>
      </c>
      <c r="P26" s="45">
        <f>'Car washing, waste oil'!L43</f>
        <v>0.9</v>
      </c>
    </row>
    <row r="27" spans="2:16" x14ac:dyDescent="0.35">
      <c r="B27" s="18">
        <v>24</v>
      </c>
      <c r="C27" s="19" t="s">
        <v>383</v>
      </c>
      <c r="D27" s="19" t="s">
        <v>176</v>
      </c>
      <c r="E27" s="44">
        <v>0.8</v>
      </c>
      <c r="F27" s="44">
        <v>0.8</v>
      </c>
      <c r="G27" s="44">
        <v>0.8</v>
      </c>
      <c r="H27" s="44">
        <v>0.8</v>
      </c>
      <c r="I27" s="44">
        <v>1</v>
      </c>
      <c r="J27" s="44">
        <v>0.72727272727272729</v>
      </c>
      <c r="K27" s="44">
        <v>0.8</v>
      </c>
      <c r="L27" s="44">
        <v>0.8</v>
      </c>
      <c r="M27" s="44">
        <v>0.8</v>
      </c>
      <c r="N27" s="44">
        <v>0.8</v>
      </c>
      <c r="O27" s="44">
        <v>0.6</v>
      </c>
      <c r="P27" s="47">
        <f>'Car washing, waste oil'!L30</f>
        <v>0.8</v>
      </c>
    </row>
    <row r="28" spans="2:16" x14ac:dyDescent="0.35">
      <c r="B28" s="18">
        <v>25</v>
      </c>
      <c r="C28" s="19" t="s">
        <v>383</v>
      </c>
      <c r="D28" s="19" t="s">
        <v>182</v>
      </c>
      <c r="E28" s="44">
        <v>0.8</v>
      </c>
      <c r="F28" s="44">
        <v>0.8</v>
      </c>
      <c r="G28" s="44">
        <v>0.8</v>
      </c>
      <c r="H28" s="44">
        <v>0.8</v>
      </c>
      <c r="I28" s="44">
        <v>0.8</v>
      </c>
      <c r="J28" s="64">
        <v>0.8</v>
      </c>
      <c r="K28" s="44">
        <v>0.46666666666666667</v>
      </c>
      <c r="L28" s="44">
        <v>0.46666666666666667</v>
      </c>
      <c r="M28" s="44">
        <v>0.6</v>
      </c>
      <c r="N28" s="44">
        <v>0.6</v>
      </c>
      <c r="O28" s="44">
        <v>0.8666666666666667</v>
      </c>
      <c r="P28" s="45">
        <f>'Car washing, waste oil'!L17</f>
        <v>1</v>
      </c>
    </row>
    <row r="29" spans="2:16" x14ac:dyDescent="0.35">
      <c r="B29" s="18">
        <v>26</v>
      </c>
      <c r="C29" s="19" t="s">
        <v>383</v>
      </c>
      <c r="D29" s="19" t="s">
        <v>178</v>
      </c>
      <c r="E29" s="44" t="s">
        <v>136</v>
      </c>
      <c r="F29" s="44" t="s">
        <v>136</v>
      </c>
      <c r="G29" s="44" t="s">
        <v>136</v>
      </c>
      <c r="H29" s="44" t="s">
        <v>136</v>
      </c>
      <c r="I29" s="44" t="s">
        <v>136</v>
      </c>
      <c r="J29" s="64">
        <v>0.58531746031746035</v>
      </c>
      <c r="K29" s="44">
        <v>0.30634920634920632</v>
      </c>
      <c r="L29" s="44">
        <v>0.42658730158730157</v>
      </c>
      <c r="M29" s="44">
        <v>0.24801587301587302</v>
      </c>
      <c r="N29" s="44">
        <v>0.48412698412698413</v>
      </c>
      <c r="O29" s="44">
        <v>0.44708994708994704</v>
      </c>
      <c r="P29" s="47">
        <f>'Car washing, waste oil'!L82</f>
        <v>0.62698412698412698</v>
      </c>
    </row>
    <row r="30" spans="2:16" hidden="1" x14ac:dyDescent="0.35">
      <c r="B30" s="18">
        <v>27</v>
      </c>
      <c r="C30" s="19" t="s">
        <v>9</v>
      </c>
      <c r="D30" s="19" t="s">
        <v>331</v>
      </c>
      <c r="E30" s="44" t="s">
        <v>136</v>
      </c>
      <c r="F30" s="44" t="s">
        <v>136</v>
      </c>
      <c r="G30" s="44" t="s">
        <v>136</v>
      </c>
      <c r="H30" s="44" t="s">
        <v>136</v>
      </c>
      <c r="I30" s="44" t="s">
        <v>136</v>
      </c>
      <c r="J30" s="44" t="s">
        <v>136</v>
      </c>
      <c r="K30" s="44" t="s">
        <v>136</v>
      </c>
      <c r="L30" s="44" t="s">
        <v>136</v>
      </c>
      <c r="M30" s="44" t="s">
        <v>136</v>
      </c>
      <c r="N30" s="44" t="s">
        <v>136</v>
      </c>
      <c r="O30" s="44" t="s">
        <v>136</v>
      </c>
      <c r="P30" s="45" t="s">
        <v>136</v>
      </c>
    </row>
    <row r="31" spans="2:16" x14ac:dyDescent="0.35">
      <c r="B31" s="18">
        <v>27</v>
      </c>
      <c r="C31" s="19" t="s">
        <v>84</v>
      </c>
      <c r="D31" s="19" t="s">
        <v>414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>
        <v>0.62</v>
      </c>
      <c r="P31" s="44">
        <v>0.62</v>
      </c>
    </row>
    <row r="32" spans="2:16" ht="15.5" x14ac:dyDescent="0.35">
      <c r="B32" s="4"/>
      <c r="C32" s="48"/>
      <c r="D32" s="49" t="s">
        <v>36</v>
      </c>
      <c r="E32" s="50">
        <v>0.72470148159708414</v>
      </c>
      <c r="F32" s="50">
        <v>0.68904386657830152</v>
      </c>
      <c r="G32" s="50">
        <v>0.73974354526798858</v>
      </c>
      <c r="H32" s="50">
        <v>0.82731684371673742</v>
      </c>
      <c r="I32" s="50">
        <v>0.87505247345440795</v>
      </c>
      <c r="J32" s="50">
        <v>0.79579059905823413</v>
      </c>
      <c r="K32" s="50">
        <v>0.70846571686387338</v>
      </c>
      <c r="L32" s="50">
        <v>0.70722686879958374</v>
      </c>
      <c r="M32" s="50">
        <v>0.67158456708722303</v>
      </c>
      <c r="N32" s="50">
        <v>0.74351810149513442</v>
      </c>
      <c r="O32" s="50">
        <f>AVERAGE(O4:O31)</f>
        <v>0.74509764234250286</v>
      </c>
      <c r="P32" s="50">
        <f>AVERAGE(P4:P31)</f>
        <v>0.76421891941880493</v>
      </c>
    </row>
    <row r="33" spans="2:16" ht="7.5" customHeight="1" thickBot="1" x14ac:dyDescent="0.4"/>
    <row r="34" spans="2:16" ht="18.5" x14ac:dyDescent="0.45">
      <c r="B34" s="108" t="s">
        <v>226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10"/>
    </row>
    <row r="35" spans="2:16" ht="15.5" x14ac:dyDescent="0.35">
      <c r="B35" s="18">
        <v>1</v>
      </c>
      <c r="C35" s="19" t="s">
        <v>37</v>
      </c>
      <c r="D35" s="19" t="s">
        <v>135</v>
      </c>
      <c r="E35" s="67">
        <v>0.36842105263157893</v>
      </c>
      <c r="F35" s="67">
        <v>0.5</v>
      </c>
      <c r="G35" s="67">
        <v>0.5</v>
      </c>
      <c r="H35" s="67">
        <v>0.5</v>
      </c>
      <c r="I35" s="67">
        <v>0.5</v>
      </c>
      <c r="J35" s="67">
        <v>0.5</v>
      </c>
      <c r="K35" s="67">
        <v>0.5</v>
      </c>
      <c r="L35" s="67">
        <v>0.5</v>
      </c>
      <c r="M35" s="67">
        <v>0.5</v>
      </c>
      <c r="N35" s="67">
        <v>0.5</v>
      </c>
      <c r="O35" s="67">
        <v>0.5</v>
      </c>
      <c r="P35" s="31">
        <f>'ESMS-Water Quality'!K1</f>
        <v>0.5</v>
      </c>
    </row>
    <row r="36" spans="2:16" ht="15.5" x14ac:dyDescent="0.35">
      <c r="B36" s="18">
        <v>2</v>
      </c>
      <c r="C36" s="19" t="s">
        <v>37</v>
      </c>
      <c r="D36" s="32" t="s">
        <v>137</v>
      </c>
      <c r="E36" s="50">
        <v>0.63888888888888884</v>
      </c>
      <c r="F36" s="50">
        <v>0.63888888888888884</v>
      </c>
      <c r="G36" s="50">
        <v>0.61111111111111116</v>
      </c>
      <c r="H36" s="50">
        <v>0.63888888888888884</v>
      </c>
      <c r="I36" s="50">
        <v>0.63888888888888884</v>
      </c>
      <c r="J36" s="50">
        <v>0.63888888888888884</v>
      </c>
      <c r="K36" s="50">
        <v>0.63888888888888884</v>
      </c>
      <c r="L36" s="50">
        <v>0.63888888888888884</v>
      </c>
      <c r="M36" s="50">
        <v>0.63888888888888884</v>
      </c>
      <c r="N36" s="50">
        <v>0.69444444444444442</v>
      </c>
      <c r="O36" s="50">
        <v>0.69444444444444442</v>
      </c>
      <c r="P36" s="65">
        <f>'ESMS-Waste segragation'!K1</f>
        <v>0.69444444444444442</v>
      </c>
    </row>
  </sheetData>
  <mergeCells count="2">
    <mergeCell ref="B2:P2"/>
    <mergeCell ref="B34:P34"/>
  </mergeCells>
  <pageMargins left="0.51181102362204722" right="0.51181102362204722" top="0.55118110236220474" bottom="0.35433070866141736" header="0.31496062992125984" footer="0.31496062992125984"/>
  <pageSetup orientation="portrait" r:id="rId1"/>
  <headerFooter>
    <oddFooter>&amp;L5S Report&amp;CN6A Branch&amp;RPage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32"/>
  <sheetViews>
    <sheetView showGridLines="0" zoomScale="88" zoomScaleNormal="88" zoomScaleSheetLayoutView="104" workbookViewId="0">
      <selection activeCell="P10" sqref="P10"/>
    </sheetView>
  </sheetViews>
  <sheetFormatPr defaultRowHeight="14.5" x14ac:dyDescent="0.35"/>
  <cols>
    <col min="2" max="2" width="4.36328125" hidden="1" customWidth="1"/>
    <col min="3" max="3" width="12.7265625" style="20" hidden="1" customWidth="1"/>
    <col min="4" max="4" width="32.36328125" style="20" bestFit="1" customWidth="1"/>
    <col min="5" max="15" width="13" style="29" hidden="1" customWidth="1"/>
    <col min="16" max="23" width="12.6328125" customWidth="1"/>
  </cols>
  <sheetData>
    <row r="2" spans="2:23" ht="21" x14ac:dyDescent="0.5">
      <c r="B2" s="111" t="s">
        <v>191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2:23" ht="29" x14ac:dyDescent="0.35">
      <c r="B3" s="17" t="s">
        <v>33</v>
      </c>
      <c r="C3" s="17" t="s">
        <v>34</v>
      </c>
      <c r="D3" s="17" t="s">
        <v>35</v>
      </c>
      <c r="E3" s="43" t="s">
        <v>128</v>
      </c>
      <c r="F3" s="43" t="s">
        <v>129</v>
      </c>
      <c r="G3" s="43" t="s">
        <v>130</v>
      </c>
      <c r="H3" s="17" t="s">
        <v>131</v>
      </c>
      <c r="I3" s="17" t="s">
        <v>132</v>
      </c>
      <c r="J3" s="17" t="s">
        <v>133</v>
      </c>
      <c r="K3" s="17" t="s">
        <v>134</v>
      </c>
      <c r="L3" s="17" t="s">
        <v>67</v>
      </c>
      <c r="M3" s="17" t="s">
        <v>68</v>
      </c>
      <c r="N3" s="17" t="s">
        <v>138</v>
      </c>
      <c r="O3" s="17" t="s">
        <v>151</v>
      </c>
      <c r="P3" s="17" t="s">
        <v>183</v>
      </c>
      <c r="Q3" s="17" t="s">
        <v>184</v>
      </c>
      <c r="R3" s="17" t="s">
        <v>185</v>
      </c>
      <c r="S3" s="17" t="s">
        <v>186</v>
      </c>
      <c r="T3" s="17" t="s">
        <v>187</v>
      </c>
      <c r="U3" s="17" t="s">
        <v>188</v>
      </c>
      <c r="V3" s="17" t="s">
        <v>189</v>
      </c>
      <c r="W3" s="17" t="s">
        <v>190</v>
      </c>
    </row>
    <row r="4" spans="2:23" x14ac:dyDescent="0.35">
      <c r="B4" s="18"/>
      <c r="C4" s="19"/>
      <c r="D4" s="19" t="s">
        <v>83</v>
      </c>
      <c r="E4" s="44">
        <v>0.58974358974358976</v>
      </c>
      <c r="F4" s="44">
        <v>0.58974358974358976</v>
      </c>
      <c r="G4" s="44">
        <v>0.58974358974358976</v>
      </c>
      <c r="H4" s="45">
        <f>'[1]SA, Customer Lounge, IR'!$J$1</f>
        <v>0.84615384615384615</v>
      </c>
      <c r="I4" s="45">
        <v>0.95</v>
      </c>
      <c r="J4" s="45">
        <f>'[2]SA, Customer Lounge, IR'!$J$1</f>
        <v>0.83783783783783783</v>
      </c>
      <c r="K4" s="45">
        <v>0.54761904761904767</v>
      </c>
      <c r="L4" s="45">
        <f>[3]SA!G5</f>
        <v>0.83333333333333337</v>
      </c>
      <c r="M4" s="45">
        <f>[4]SA!G5</f>
        <v>0.875</v>
      </c>
      <c r="N4" s="45">
        <v>0.9098360655737705</v>
      </c>
      <c r="O4" s="45">
        <v>0.90740740740740744</v>
      </c>
      <c r="P4" s="45" t="e">
        <f>#REF!</f>
        <v>#REF!</v>
      </c>
      <c r="Q4" s="45" t="e">
        <f>#REF!</f>
        <v>#REF!</v>
      </c>
      <c r="R4" s="45" t="e">
        <f>#REF!</f>
        <v>#REF!</v>
      </c>
      <c r="S4" s="45" t="e">
        <f>#REF!</f>
        <v>#REF!</v>
      </c>
      <c r="T4" s="45" t="e">
        <f>#REF!</f>
        <v>#REF!</v>
      </c>
      <c r="U4" s="45" t="e">
        <f>#REF!</f>
        <v>#REF!</v>
      </c>
      <c r="V4" s="45" t="e">
        <f>#REF!</f>
        <v>#REF!</v>
      </c>
      <c r="W4" s="45" t="e">
        <f>#REF!</f>
        <v>#REF!</v>
      </c>
    </row>
    <row r="5" spans="2:23" x14ac:dyDescent="0.35">
      <c r="B5" s="18"/>
      <c r="C5" s="19"/>
      <c r="D5" s="19" t="s">
        <v>164</v>
      </c>
      <c r="E5" s="44"/>
      <c r="F5" s="44"/>
      <c r="G5" s="44"/>
      <c r="H5" s="45"/>
      <c r="I5" s="45"/>
      <c r="J5" s="45"/>
      <c r="K5" s="45"/>
      <c r="L5" s="45"/>
      <c r="M5" s="45"/>
      <c r="N5" s="45"/>
      <c r="O5" s="45"/>
      <c r="P5" s="45" t="e">
        <f>#REF!</f>
        <v>#REF!</v>
      </c>
      <c r="Q5" s="45" t="e">
        <f>#REF!</f>
        <v>#REF!</v>
      </c>
      <c r="R5" s="45" t="e">
        <f>#REF!</f>
        <v>#REF!</v>
      </c>
      <c r="S5" s="45" t="e">
        <f>#REF!</f>
        <v>#REF!</v>
      </c>
      <c r="T5" s="45" t="e">
        <f>#REF!</f>
        <v>#REF!</v>
      </c>
      <c r="U5" s="45" t="e">
        <f>#REF!</f>
        <v>#REF!</v>
      </c>
      <c r="V5" s="45" t="e">
        <f>#REF!</f>
        <v>#REF!</v>
      </c>
      <c r="W5" s="45" t="e">
        <f>#REF!</f>
        <v>#REF!</v>
      </c>
    </row>
    <row r="6" spans="2:23" x14ac:dyDescent="0.35">
      <c r="B6" s="18"/>
      <c r="C6" s="19"/>
      <c r="D6" s="19" t="s">
        <v>165</v>
      </c>
      <c r="E6" s="44"/>
      <c r="F6" s="44"/>
      <c r="G6" s="44"/>
      <c r="H6" s="45"/>
      <c r="I6" s="45"/>
      <c r="J6" s="45"/>
      <c r="K6" s="45"/>
      <c r="L6" s="45"/>
      <c r="M6" s="45"/>
      <c r="N6" s="45"/>
      <c r="O6" s="45"/>
      <c r="P6" s="45" t="e">
        <f>#REF!</f>
        <v>#REF!</v>
      </c>
      <c r="Q6" s="45" t="e">
        <f>#REF!</f>
        <v>#REF!</v>
      </c>
      <c r="R6" s="45" t="e">
        <f>#REF!</f>
        <v>#REF!</v>
      </c>
      <c r="S6" s="45" t="e">
        <f>#REF!</f>
        <v>#REF!</v>
      </c>
      <c r="T6" s="45" t="e">
        <f>#REF!</f>
        <v>#REF!</v>
      </c>
      <c r="U6" s="45" t="e">
        <f>#REF!</f>
        <v>#REF!</v>
      </c>
      <c r="V6" s="45" t="e">
        <f>#REF!</f>
        <v>#REF!</v>
      </c>
      <c r="W6" s="45" t="e">
        <f>#REF!</f>
        <v>#REF!</v>
      </c>
    </row>
    <row r="7" spans="2:23" x14ac:dyDescent="0.35">
      <c r="B7" s="18"/>
      <c r="C7" s="19"/>
      <c r="D7" s="19" t="s">
        <v>180</v>
      </c>
      <c r="E7" s="44"/>
      <c r="F7" s="44"/>
      <c r="G7" s="44"/>
      <c r="H7" s="45"/>
      <c r="I7" s="45"/>
      <c r="J7" s="45"/>
      <c r="K7" s="45"/>
      <c r="L7" s="45"/>
      <c r="M7" s="45"/>
      <c r="N7" s="45"/>
      <c r="O7" s="45"/>
      <c r="P7" s="45" t="e">
        <f>#REF!</f>
        <v>#REF!</v>
      </c>
      <c r="Q7" s="45" t="e">
        <f>#REF!</f>
        <v>#REF!</v>
      </c>
      <c r="R7" s="45" t="e">
        <f>#REF!</f>
        <v>#REF!</v>
      </c>
      <c r="S7" s="45" t="e">
        <f>#REF!</f>
        <v>#REF!</v>
      </c>
      <c r="T7" s="45" t="s">
        <v>9</v>
      </c>
      <c r="U7" s="45" t="e">
        <f>#REF!</f>
        <v>#REF!</v>
      </c>
      <c r="V7" s="45" t="e">
        <f>#REF!</f>
        <v>#REF!</v>
      </c>
      <c r="W7" s="45" t="e">
        <f>#REF!</f>
        <v>#REF!</v>
      </c>
    </row>
    <row r="8" spans="2:23" x14ac:dyDescent="0.35">
      <c r="B8" s="18"/>
      <c r="C8" s="19"/>
      <c r="D8" s="19" t="s">
        <v>166</v>
      </c>
      <c r="E8" s="44"/>
      <c r="F8" s="44"/>
      <c r="G8" s="44"/>
      <c r="H8" s="45"/>
      <c r="I8" s="45"/>
      <c r="J8" s="45"/>
      <c r="K8" s="45"/>
      <c r="L8" s="45"/>
      <c r="M8" s="45"/>
      <c r="N8" s="45"/>
      <c r="O8" s="45"/>
      <c r="P8" s="45" t="e">
        <f>#REF!</f>
        <v>#REF!</v>
      </c>
      <c r="Q8" s="45" t="e">
        <f>#REF!</f>
        <v>#REF!</v>
      </c>
      <c r="R8" s="45" t="e">
        <f>#REF!</f>
        <v>#REF!</v>
      </c>
      <c r="S8" s="45" t="e">
        <f>#REF!</f>
        <v>#REF!</v>
      </c>
      <c r="T8" s="45" t="e">
        <f>#REF!</f>
        <v>#REF!</v>
      </c>
      <c r="U8" s="45" t="e">
        <f>#REF!</f>
        <v>#REF!</v>
      </c>
      <c r="V8" s="45" t="e">
        <f>#REF!</f>
        <v>#REF!</v>
      </c>
      <c r="W8" s="45" t="e">
        <f>#REF!</f>
        <v>#REF!</v>
      </c>
    </row>
    <row r="9" spans="2:23" x14ac:dyDescent="0.35">
      <c r="B9" s="18"/>
      <c r="C9" s="19"/>
      <c r="D9" s="19" t="s">
        <v>167</v>
      </c>
      <c r="E9" s="44"/>
      <c r="F9" s="44"/>
      <c r="G9" s="44"/>
      <c r="H9" s="45"/>
      <c r="I9" s="45"/>
      <c r="J9" s="45"/>
      <c r="K9" s="45"/>
      <c r="L9" s="45"/>
      <c r="M9" s="45"/>
      <c r="N9" s="45"/>
      <c r="O9" s="45"/>
      <c r="P9" s="45" t="e">
        <f>#REF!</f>
        <v>#REF!</v>
      </c>
      <c r="Q9" s="45" t="e">
        <f>#REF!</f>
        <v>#REF!</v>
      </c>
      <c r="R9" s="45" t="e">
        <f>#REF!</f>
        <v>#REF!</v>
      </c>
      <c r="S9" s="45" t="e">
        <f>#REF!</f>
        <v>#REF!</v>
      </c>
      <c r="T9" s="45" t="e">
        <f>#REF!</f>
        <v>#REF!</v>
      </c>
      <c r="U9" s="45" t="e">
        <f>#REF!</f>
        <v>#REF!</v>
      </c>
      <c r="V9" s="45" t="e">
        <f>#REF!</f>
        <v>#REF!</v>
      </c>
      <c r="W9" s="45" t="e">
        <f>#REF!</f>
        <v>#REF!</v>
      </c>
    </row>
    <row r="10" spans="2:23" x14ac:dyDescent="0.35">
      <c r="B10" s="18"/>
      <c r="C10" s="38"/>
      <c r="D10" s="37" t="s">
        <v>125</v>
      </c>
      <c r="E10" s="46">
        <v>0.6506024096385542</v>
      </c>
      <c r="F10" s="46">
        <v>0.81818181818181823</v>
      </c>
      <c r="G10" s="46">
        <v>0.53846153846153844</v>
      </c>
      <c r="H10" s="47">
        <f>'[1]Workshop (Zone A)'!J1</f>
        <v>0.81538461538461537</v>
      </c>
      <c r="I10" s="47">
        <v>0.88</v>
      </c>
      <c r="J10" s="47">
        <f>'[2]Workshop (Zone A)'!J1</f>
        <v>0.76623376623376627</v>
      </c>
      <c r="K10" s="47">
        <v>0.62745098039215685</v>
      </c>
      <c r="L10" s="47">
        <f>'[3]Zone A '!G5</f>
        <v>0.78846153846153844</v>
      </c>
      <c r="M10" s="47">
        <f>'[4]Zone A '!G5</f>
        <v>0.68316831683168322</v>
      </c>
      <c r="N10" s="47">
        <v>0.77124183006535951</v>
      </c>
      <c r="O10" s="47">
        <v>0.67500000000000004</v>
      </c>
      <c r="P10" s="45">
        <f>'Zone A'!K1</f>
        <v>0.68071736116848902</v>
      </c>
      <c r="Q10" s="45">
        <f>'Zone A'!L1</f>
        <v>0</v>
      </c>
      <c r="R10" s="45">
        <f>'Zone A'!M1</f>
        <v>0</v>
      </c>
      <c r="S10" s="45">
        <f>'Zone A'!N1</f>
        <v>0</v>
      </c>
      <c r="T10" s="45">
        <f>'Zone A'!O1</f>
        <v>0</v>
      </c>
      <c r="U10" s="45">
        <f>'Zone A'!P1</f>
        <v>0</v>
      </c>
      <c r="V10" s="45" t="s">
        <v>9</v>
      </c>
      <c r="W10" s="45">
        <f>'Zone A'!R1</f>
        <v>0</v>
      </c>
    </row>
    <row r="11" spans="2:23" x14ac:dyDescent="0.35">
      <c r="B11" s="18"/>
      <c r="C11" s="42"/>
      <c r="D11" s="37" t="s">
        <v>126</v>
      </c>
      <c r="E11" s="46">
        <v>0.49473684210526314</v>
      </c>
      <c r="F11" s="46">
        <v>0.63855421686746983</v>
      </c>
      <c r="G11" s="46">
        <v>0.34177215189873417</v>
      </c>
      <c r="H11" s="47">
        <f>'[1]Workshop (Zone B)'!J1</f>
        <v>0.9178082191780822</v>
      </c>
      <c r="I11" s="47">
        <v>1</v>
      </c>
      <c r="J11" s="47">
        <f>'[2]Workshop (Zone B)'!J1</f>
        <v>0.76</v>
      </c>
      <c r="K11" s="47">
        <v>0.59633027522935778</v>
      </c>
      <c r="L11" s="47">
        <f>'[3]Zone B'!G5</f>
        <v>0.69090909090909092</v>
      </c>
      <c r="M11" s="47">
        <f>'[4]Zone B'!G5</f>
        <v>0.68965517241379315</v>
      </c>
      <c r="N11" s="47">
        <v>0.52873563218390807</v>
      </c>
      <c r="O11" s="47">
        <v>0.49300699300699302</v>
      </c>
      <c r="P11" s="45">
        <f>'Zone B'!K1</f>
        <v>0.73299232736572895</v>
      </c>
      <c r="Q11" s="45">
        <f>'Zone B'!L1</f>
        <v>0</v>
      </c>
      <c r="R11" s="45">
        <f>'Zone B'!M1</f>
        <v>0</v>
      </c>
      <c r="S11" s="45">
        <f>'Zone B'!N1</f>
        <v>0</v>
      </c>
      <c r="T11" s="45">
        <f>'Zone B'!O1</f>
        <v>0</v>
      </c>
      <c r="U11" s="45">
        <f>'Zone B'!P1</f>
        <v>0</v>
      </c>
      <c r="V11" s="45">
        <f>'Zone B'!Q1</f>
        <v>0</v>
      </c>
      <c r="W11" s="45">
        <f>'Zone B'!R1</f>
        <v>0</v>
      </c>
    </row>
    <row r="12" spans="2:23" x14ac:dyDescent="0.35">
      <c r="B12" s="18"/>
      <c r="C12" s="39"/>
      <c r="D12" s="19" t="s">
        <v>127</v>
      </c>
      <c r="E12" s="44">
        <v>0.24528301886792453</v>
      </c>
      <c r="F12" s="44">
        <v>0.32075471698113206</v>
      </c>
      <c r="G12" s="44">
        <v>0.40540540540540543</v>
      </c>
      <c r="H12" s="45">
        <f>'[1]Washing area (Zone C)'!J1</f>
        <v>0.54929577464788737</v>
      </c>
      <c r="I12" s="45">
        <v>0.97</v>
      </c>
      <c r="J12" s="45">
        <f>'[2]Washing area (Zone C)'!J1</f>
        <v>0.87341772151898733</v>
      </c>
      <c r="K12" s="45">
        <v>0.33333333333333331</v>
      </c>
      <c r="L12" s="45">
        <f>'[3]Car Washing'!$G$5</f>
        <v>0.70270270270270274</v>
      </c>
      <c r="M12" s="45">
        <f>'[4]Car Washing'!$G$5</f>
        <v>0.70270270270270274</v>
      </c>
      <c r="N12" s="45">
        <v>0.72</v>
      </c>
      <c r="O12" s="45">
        <v>0.66666666666666663</v>
      </c>
      <c r="P12" s="45">
        <f>'Car washing'!K1</f>
        <v>0.62222222222222223</v>
      </c>
      <c r="Q12" s="45">
        <f>'Car washing'!L1</f>
        <v>0</v>
      </c>
      <c r="R12" s="45">
        <f>'Car washing'!M1</f>
        <v>0</v>
      </c>
      <c r="S12" s="45">
        <f>'Car washing'!N1</f>
        <v>0</v>
      </c>
      <c r="T12" s="45">
        <f>'Car washing'!O1</f>
        <v>0</v>
      </c>
      <c r="U12" s="45">
        <f>'Car washing'!P1</f>
        <v>0</v>
      </c>
      <c r="V12" s="45">
        <f>'Car washing'!Q1</f>
        <v>0</v>
      </c>
      <c r="W12" s="45">
        <f>'Car washing'!R1</f>
        <v>0</v>
      </c>
    </row>
    <row r="13" spans="2:23" x14ac:dyDescent="0.35">
      <c r="B13" s="18"/>
      <c r="C13" s="19"/>
      <c r="D13" s="19" t="s">
        <v>169</v>
      </c>
      <c r="E13" s="44"/>
      <c r="F13" s="44"/>
      <c r="G13" s="44"/>
      <c r="H13" s="45"/>
      <c r="I13" s="45"/>
      <c r="J13" s="45"/>
      <c r="K13" s="45"/>
      <c r="L13" s="45"/>
      <c r="M13" s="45"/>
      <c r="N13" s="45"/>
      <c r="O13" s="45"/>
      <c r="P13" s="45">
        <f>'Unit recondition'!K6</f>
        <v>1</v>
      </c>
      <c r="Q13" s="45">
        <f>'Unit recondition'!L6</f>
        <v>0</v>
      </c>
      <c r="R13" s="45">
        <f>'Unit recondition'!M6</f>
        <v>0</v>
      </c>
      <c r="S13" s="45">
        <f>'Unit recondition'!N6</f>
        <v>0</v>
      </c>
      <c r="T13" s="45">
        <f>'Unit recondition'!O6</f>
        <v>0</v>
      </c>
      <c r="U13" s="45">
        <f>'Unit recondition'!P6</f>
        <v>0</v>
      </c>
      <c r="V13" s="45">
        <f>'Unit recondition'!Q6</f>
        <v>0</v>
      </c>
      <c r="W13" s="45">
        <f>'Unit recondition'!R6</f>
        <v>0</v>
      </c>
    </row>
    <row r="14" spans="2:23" x14ac:dyDescent="0.35">
      <c r="B14" s="18"/>
      <c r="C14" s="19"/>
      <c r="D14" s="19" t="s">
        <v>170</v>
      </c>
      <c r="E14" s="44"/>
      <c r="F14" s="44"/>
      <c r="G14" s="44"/>
      <c r="H14" s="45"/>
      <c r="I14" s="45"/>
      <c r="J14" s="45"/>
      <c r="K14" s="45"/>
      <c r="L14" s="45"/>
      <c r="M14" s="45"/>
      <c r="N14" s="45"/>
      <c r="O14" s="45"/>
      <c r="P14" s="45">
        <f>'Unit recondition'!K19</f>
        <v>0.46666666666666667</v>
      </c>
      <c r="Q14" s="45">
        <f>'Unit recondition'!L19</f>
        <v>0</v>
      </c>
      <c r="R14" s="45">
        <f>'Unit recondition'!M19</f>
        <v>0</v>
      </c>
      <c r="S14" s="45">
        <f>'Unit recondition'!N19</f>
        <v>0</v>
      </c>
      <c r="T14" s="45" t="s">
        <v>136</v>
      </c>
      <c r="U14" s="45">
        <f>'Unit recondition'!P19</f>
        <v>0</v>
      </c>
      <c r="V14" s="45">
        <f>'Unit recondition'!Q19</f>
        <v>0</v>
      </c>
      <c r="W14" s="45">
        <f>'Unit recondition'!R19</f>
        <v>0</v>
      </c>
    </row>
    <row r="15" spans="2:23" x14ac:dyDescent="0.35">
      <c r="B15" s="18"/>
      <c r="C15" s="19"/>
      <c r="D15" s="19" t="s">
        <v>179</v>
      </c>
      <c r="E15" s="44"/>
      <c r="F15" s="44"/>
      <c r="G15" s="44"/>
      <c r="H15" s="45"/>
      <c r="I15" s="45"/>
      <c r="J15" s="45"/>
      <c r="K15" s="45"/>
      <c r="L15" s="45"/>
      <c r="M15" s="45"/>
      <c r="N15" s="45"/>
      <c r="O15" s="45"/>
      <c r="P15" s="45">
        <f>'Unit recondition'!K45</f>
        <v>0.6</v>
      </c>
      <c r="Q15" s="45">
        <f>'Unit recondition'!L45</f>
        <v>0</v>
      </c>
      <c r="R15" s="45">
        <f>'Unit recondition'!M45</f>
        <v>0</v>
      </c>
      <c r="S15" s="45">
        <f>'Unit recondition'!N45</f>
        <v>0</v>
      </c>
      <c r="T15" s="45">
        <f>'Unit recondition'!O45</f>
        <v>0</v>
      </c>
      <c r="U15" s="45">
        <f>'Unit recondition'!P45</f>
        <v>0</v>
      </c>
      <c r="V15" s="45">
        <f>'Unit recondition'!Q45</f>
        <v>0</v>
      </c>
      <c r="W15" s="45">
        <f>'Unit recondition'!R45</f>
        <v>0</v>
      </c>
    </row>
    <row r="16" spans="2:23" x14ac:dyDescent="0.35">
      <c r="B16" s="18"/>
      <c r="C16" s="19"/>
      <c r="D16" s="19" t="s">
        <v>171</v>
      </c>
      <c r="E16" s="44">
        <v>0.68965517241379315</v>
      </c>
      <c r="F16" s="44">
        <v>0.7931034482758621</v>
      </c>
      <c r="G16" s="44">
        <v>0.7931034482758621</v>
      </c>
      <c r="H16" s="45">
        <f>'[1] Parts Department'!J1</f>
        <v>0.86206896551724133</v>
      </c>
      <c r="I16" s="45">
        <v>0.86</v>
      </c>
      <c r="J16" s="45">
        <f>'[2] Parts Department'!J1</f>
        <v>0.82758620689655171</v>
      </c>
      <c r="K16" s="45">
        <v>0.45714285714285713</v>
      </c>
      <c r="L16" s="45">
        <f>'[3]Part Dept'!G5</f>
        <v>0.71875</v>
      </c>
      <c r="M16" s="45">
        <f>'[4]Part Dept'!G5</f>
        <v>0.72</v>
      </c>
      <c r="N16" s="45">
        <v>0.84782608695652173</v>
      </c>
      <c r="O16" s="45">
        <v>0.69387755102040816</v>
      </c>
      <c r="P16" s="45">
        <f>'Parts, Warranty'!K1</f>
        <v>0.75438596491228072</v>
      </c>
      <c r="Q16" s="45">
        <f>'Parts, Warranty'!L1</f>
        <v>0</v>
      </c>
      <c r="R16" s="45">
        <f>'Parts, Warranty'!M1</f>
        <v>0</v>
      </c>
      <c r="S16" s="45">
        <f>'Parts, Warranty'!N1</f>
        <v>0</v>
      </c>
      <c r="T16" s="45">
        <f>'Parts, Warranty'!O1</f>
        <v>0</v>
      </c>
      <c r="U16" s="45" t="s">
        <v>9</v>
      </c>
      <c r="V16" s="45">
        <f>'Parts, Warranty'!Q1</f>
        <v>0</v>
      </c>
      <c r="W16" s="45">
        <f>'Parts, Warranty'!R1</f>
        <v>0</v>
      </c>
    </row>
    <row r="17" spans="2:23" x14ac:dyDescent="0.35">
      <c r="B17" s="18"/>
      <c r="C17" s="19"/>
      <c r="D17" s="19" t="s">
        <v>26</v>
      </c>
      <c r="E17" s="44"/>
      <c r="F17" s="44"/>
      <c r="G17" s="44"/>
      <c r="H17" s="45"/>
      <c r="I17" s="45"/>
      <c r="J17" s="45"/>
      <c r="K17" s="45"/>
      <c r="L17" s="45"/>
      <c r="M17" s="45"/>
      <c r="N17" s="45"/>
      <c r="O17" s="45"/>
      <c r="P17" s="45" t="e">
        <f>#REF!</f>
        <v>#REF!</v>
      </c>
      <c r="Q17" s="45" t="e">
        <f>#REF!</f>
        <v>#REF!</v>
      </c>
      <c r="R17" s="45" t="e">
        <f>#REF!</f>
        <v>#REF!</v>
      </c>
      <c r="S17" s="45" t="e">
        <f>#REF!</f>
        <v>#REF!</v>
      </c>
      <c r="T17" s="45" t="e">
        <f>#REF!</f>
        <v>#REF!</v>
      </c>
      <c r="U17" s="45" t="e">
        <f>#REF!</f>
        <v>#REF!</v>
      </c>
      <c r="V17" s="45" t="e">
        <f>#REF!</f>
        <v>#REF!</v>
      </c>
      <c r="W17" s="45" t="e">
        <f>#REF!</f>
        <v>#REF!</v>
      </c>
    </row>
    <row r="18" spans="2:23" x14ac:dyDescent="0.35">
      <c r="B18" s="18"/>
      <c r="C18" s="39"/>
      <c r="D18" s="19" t="s">
        <v>168</v>
      </c>
      <c r="E18" s="44"/>
      <c r="F18" s="44"/>
      <c r="G18" s="44"/>
      <c r="H18" s="45"/>
      <c r="I18" s="45"/>
      <c r="J18" s="45"/>
      <c r="K18" s="45"/>
      <c r="L18" s="45"/>
      <c r="M18" s="45"/>
      <c r="N18" s="45"/>
      <c r="O18" s="45"/>
      <c r="P18" s="45" t="e">
        <f>#REF!</f>
        <v>#REF!</v>
      </c>
      <c r="Q18" s="45" t="e">
        <f>#REF!</f>
        <v>#REF!</v>
      </c>
      <c r="R18" s="45" t="e">
        <f>#REF!</f>
        <v>#REF!</v>
      </c>
      <c r="S18" s="45" t="e">
        <f>#REF!</f>
        <v>#REF!</v>
      </c>
      <c r="T18" s="45" t="e">
        <f>#REF!</f>
        <v>#REF!</v>
      </c>
      <c r="U18" s="45" t="e">
        <f>#REF!</f>
        <v>#REF!</v>
      </c>
      <c r="V18" s="45" t="e">
        <f>#REF!</f>
        <v>#REF!</v>
      </c>
      <c r="W18" s="45" t="e">
        <f>#REF!</f>
        <v>#REF!</v>
      </c>
    </row>
    <row r="19" spans="2:23" x14ac:dyDescent="0.35">
      <c r="B19" s="18"/>
      <c r="C19" s="19"/>
      <c r="D19" s="19" t="s">
        <v>173</v>
      </c>
      <c r="E19" s="44">
        <v>0.2</v>
      </c>
      <c r="F19" s="44">
        <v>0.2</v>
      </c>
      <c r="G19" s="44">
        <v>0.66666666666666663</v>
      </c>
      <c r="H19" s="45">
        <f>'[1]Tool room, Warranty room'!J1</f>
        <v>0.5161290322580645</v>
      </c>
      <c r="I19" s="45">
        <v>0.77</v>
      </c>
      <c r="J19" s="45">
        <f>'[2]Tool room, Warranty room'!J1</f>
        <v>0.90322580645161288</v>
      </c>
      <c r="K19" s="45">
        <v>0.5</v>
      </c>
      <c r="L19" s="45">
        <f>'[3]Tool Room'!G5</f>
        <v>0.625</v>
      </c>
      <c r="M19" s="45">
        <f>'[4]Tool Room'!G5</f>
        <v>0.55555555555555558</v>
      </c>
      <c r="N19" s="45">
        <v>0.5714285714285714</v>
      </c>
      <c r="O19" s="45">
        <v>0.58333333333333337</v>
      </c>
      <c r="P19" s="45" t="e">
        <f>'WSC Room'!#REF!</f>
        <v>#REF!</v>
      </c>
      <c r="Q19" s="45" t="e">
        <f>'WSC Room'!#REF!</f>
        <v>#REF!</v>
      </c>
      <c r="R19" s="45" t="e">
        <f>'WSC Room'!#REF!</f>
        <v>#REF!</v>
      </c>
      <c r="S19" s="45" t="e">
        <f>'WSC Room'!#REF!</f>
        <v>#REF!</v>
      </c>
      <c r="T19" s="45" t="e">
        <f>'WSC Room'!#REF!</f>
        <v>#REF!</v>
      </c>
      <c r="U19" s="45" t="e">
        <f>'WSC Room'!#REF!</f>
        <v>#REF!</v>
      </c>
      <c r="V19" s="45" t="e">
        <f>'WSC Room'!#REF!</f>
        <v>#REF!</v>
      </c>
      <c r="W19" s="45" t="e">
        <f>'WSC Room'!#REF!</f>
        <v>#REF!</v>
      </c>
    </row>
    <row r="20" spans="2:23" x14ac:dyDescent="0.35">
      <c r="B20" s="18"/>
      <c r="C20" s="19"/>
      <c r="D20" s="19" t="s">
        <v>172</v>
      </c>
      <c r="E20" s="44"/>
      <c r="F20" s="44"/>
      <c r="G20" s="44"/>
      <c r="H20" s="45"/>
      <c r="I20" s="45"/>
      <c r="J20" s="45"/>
      <c r="K20" s="45"/>
      <c r="L20" s="45"/>
      <c r="M20" s="45"/>
      <c r="N20" s="45"/>
      <c r="O20" s="45"/>
      <c r="P20" s="45" t="e">
        <f>'WSC Room'!#REF!</f>
        <v>#REF!</v>
      </c>
      <c r="Q20" s="45" t="e">
        <f>'WSC Room'!#REF!</f>
        <v>#REF!</v>
      </c>
      <c r="R20" s="45" t="e">
        <f>'WSC Room'!#REF!</f>
        <v>#REF!</v>
      </c>
      <c r="S20" s="45" t="e">
        <f>'WSC Room'!#REF!</f>
        <v>#REF!</v>
      </c>
      <c r="T20" s="45" t="e">
        <f>'WSC Room'!#REF!</f>
        <v>#REF!</v>
      </c>
      <c r="U20" s="45" t="e">
        <f>'WSC Room'!#REF!</f>
        <v>#REF!</v>
      </c>
      <c r="V20" s="45" t="e">
        <f>'WSC Room'!#REF!</f>
        <v>#REF!</v>
      </c>
      <c r="W20" s="45" t="e">
        <f>'WSC Room'!#REF!</f>
        <v>#REF!</v>
      </c>
    </row>
    <row r="21" spans="2:23" x14ac:dyDescent="0.35">
      <c r="B21" s="18"/>
      <c r="C21" s="19"/>
      <c r="D21" s="19" t="s">
        <v>174</v>
      </c>
      <c r="E21" s="44"/>
      <c r="F21" s="44"/>
      <c r="G21" s="44"/>
      <c r="H21" s="45"/>
      <c r="I21" s="45"/>
      <c r="J21" s="45"/>
      <c r="K21" s="45"/>
      <c r="L21" s="45"/>
      <c r="M21" s="45"/>
      <c r="N21" s="45"/>
      <c r="O21" s="45"/>
      <c r="P21" s="45" t="e">
        <f>#REF!</f>
        <v>#REF!</v>
      </c>
      <c r="Q21" s="45" t="e">
        <f>#REF!</f>
        <v>#REF!</v>
      </c>
      <c r="R21" s="45" t="e">
        <f>#REF!</f>
        <v>#REF!</v>
      </c>
      <c r="S21" s="45" t="e">
        <f>#REF!</f>
        <v>#REF!</v>
      </c>
      <c r="T21" s="45" t="e">
        <f>#REF!</f>
        <v>#REF!</v>
      </c>
      <c r="U21" s="45" t="e">
        <f>#REF!</f>
        <v>#REF!</v>
      </c>
      <c r="V21" s="45" t="s">
        <v>9</v>
      </c>
      <c r="W21" s="45" t="e">
        <f>#REF!</f>
        <v>#REF!</v>
      </c>
    </row>
    <row r="22" spans="2:23" x14ac:dyDescent="0.35">
      <c r="B22" s="18"/>
      <c r="C22" s="19"/>
      <c r="D22" s="19" t="s">
        <v>175</v>
      </c>
      <c r="E22" s="44"/>
      <c r="F22" s="44"/>
      <c r="G22" s="44"/>
      <c r="H22" s="45"/>
      <c r="I22" s="45"/>
      <c r="J22" s="45"/>
      <c r="K22" s="45"/>
      <c r="L22" s="45"/>
      <c r="M22" s="45"/>
      <c r="N22" s="45"/>
      <c r="O22" s="45"/>
      <c r="P22" s="45" t="e">
        <f>#REF!</f>
        <v>#REF!</v>
      </c>
      <c r="Q22" s="45" t="e">
        <f>#REF!</f>
        <v>#REF!</v>
      </c>
      <c r="R22" s="45" t="e">
        <f>#REF!</f>
        <v>#REF!</v>
      </c>
      <c r="S22" s="45" t="e">
        <f>#REF!</f>
        <v>#REF!</v>
      </c>
      <c r="T22" s="45" t="e">
        <f>#REF!</f>
        <v>#REF!</v>
      </c>
      <c r="U22" s="45" t="e">
        <f>#REF!</f>
        <v>#REF!</v>
      </c>
      <c r="V22" s="45" t="e">
        <f>#REF!</f>
        <v>#REF!</v>
      </c>
      <c r="W22" s="45" t="e">
        <f>#REF!</f>
        <v>#REF!</v>
      </c>
    </row>
    <row r="23" spans="2:23" x14ac:dyDescent="0.35">
      <c r="B23" s="18"/>
      <c r="C23" s="19"/>
      <c r="D23" s="19" t="s">
        <v>177</v>
      </c>
      <c r="E23" s="44"/>
      <c r="F23" s="44"/>
      <c r="G23" s="44"/>
      <c r="H23" s="45"/>
      <c r="I23" s="45"/>
      <c r="J23" s="45"/>
      <c r="K23" s="45"/>
      <c r="L23" s="45"/>
      <c r="M23" s="45"/>
      <c r="N23" s="45"/>
      <c r="O23" s="45"/>
      <c r="P23" s="45" t="e">
        <f>#REF!</f>
        <v>#REF!</v>
      </c>
      <c r="Q23" s="45" t="e">
        <f>#REF!</f>
        <v>#REF!</v>
      </c>
      <c r="R23" s="45" t="e">
        <f>#REF!</f>
        <v>#REF!</v>
      </c>
      <c r="S23" s="45" t="e">
        <f>#REF!</f>
        <v>#REF!</v>
      </c>
      <c r="T23" s="45" t="e">
        <f>#REF!</f>
        <v>#REF!</v>
      </c>
      <c r="U23" s="45" t="e">
        <f>#REF!</f>
        <v>#REF!</v>
      </c>
      <c r="V23" s="45" t="e">
        <f>#REF!</f>
        <v>#REF!</v>
      </c>
      <c r="W23" s="45" t="s">
        <v>9</v>
      </c>
    </row>
    <row r="24" spans="2:23" x14ac:dyDescent="0.35">
      <c r="B24" s="18"/>
      <c r="C24" s="19"/>
      <c r="D24" s="19" t="s">
        <v>158</v>
      </c>
      <c r="E24" s="44"/>
      <c r="F24" s="44"/>
      <c r="G24" s="44"/>
      <c r="H24" s="45"/>
      <c r="I24" s="45"/>
      <c r="J24" s="45"/>
      <c r="K24" s="45"/>
      <c r="L24" s="45"/>
      <c r="M24" s="45"/>
      <c r="N24" s="45"/>
      <c r="O24" s="45"/>
      <c r="P24" s="45" t="e">
        <f>#REF!</f>
        <v>#REF!</v>
      </c>
      <c r="Q24" s="45" t="e">
        <f>#REF!</f>
        <v>#REF!</v>
      </c>
      <c r="R24" s="45" t="e">
        <f>#REF!</f>
        <v>#REF!</v>
      </c>
      <c r="S24" s="45" t="e">
        <f>#REF!</f>
        <v>#REF!</v>
      </c>
      <c r="T24" s="45" t="e">
        <f>#REF!</f>
        <v>#REF!</v>
      </c>
      <c r="U24" s="45" t="e">
        <f>#REF!</f>
        <v>#REF!</v>
      </c>
      <c r="V24" s="45" t="e">
        <f>#REF!</f>
        <v>#REF!</v>
      </c>
      <c r="W24" s="45" t="e">
        <f>#REF!</f>
        <v>#REF!</v>
      </c>
    </row>
    <row r="25" spans="2:23" x14ac:dyDescent="0.35">
      <c r="B25" s="18"/>
      <c r="C25" s="19"/>
      <c r="D25" s="19" t="s">
        <v>176</v>
      </c>
      <c r="E25" s="44"/>
      <c r="F25" s="44"/>
      <c r="G25" s="44"/>
      <c r="H25" s="45"/>
      <c r="I25" s="45"/>
      <c r="J25" s="45"/>
      <c r="K25" s="45"/>
      <c r="L25" s="45"/>
      <c r="M25" s="45"/>
      <c r="N25" s="45"/>
      <c r="O25" s="45"/>
      <c r="P25" s="45" t="e">
        <f>#REF!</f>
        <v>#REF!</v>
      </c>
      <c r="Q25" s="45" t="e">
        <f>#REF!</f>
        <v>#REF!</v>
      </c>
      <c r="R25" s="45" t="e">
        <f>#REF!</f>
        <v>#REF!</v>
      </c>
      <c r="S25" s="45" t="e">
        <f>#REF!</f>
        <v>#REF!</v>
      </c>
      <c r="T25" s="45" t="e">
        <f>#REF!</f>
        <v>#REF!</v>
      </c>
      <c r="U25" s="45" t="e">
        <f>#REF!</f>
        <v>#REF!</v>
      </c>
      <c r="V25" s="45" t="e">
        <f>#REF!</f>
        <v>#REF!</v>
      </c>
      <c r="W25" s="45" t="e">
        <f>#REF!</f>
        <v>#REF!</v>
      </c>
    </row>
    <row r="26" spans="2:23" x14ac:dyDescent="0.35">
      <c r="B26" s="18"/>
      <c r="C26" s="19"/>
      <c r="D26" s="19" t="s">
        <v>182</v>
      </c>
      <c r="E26" s="44"/>
      <c r="F26" s="44"/>
      <c r="G26" s="44"/>
      <c r="H26" s="45"/>
      <c r="I26" s="45"/>
      <c r="J26" s="45"/>
      <c r="K26" s="45"/>
      <c r="L26" s="45"/>
      <c r="M26" s="45"/>
      <c r="N26" s="45"/>
      <c r="O26" s="45"/>
      <c r="P26" s="45" t="e">
        <f>#REF!</f>
        <v>#REF!</v>
      </c>
      <c r="Q26" s="45" t="e">
        <f>#REF!</f>
        <v>#REF!</v>
      </c>
      <c r="R26" s="45" t="e">
        <f>#REF!</f>
        <v>#REF!</v>
      </c>
      <c r="S26" s="45" t="e">
        <f>#REF!</f>
        <v>#REF!</v>
      </c>
      <c r="T26" s="45" t="e">
        <f>#REF!</f>
        <v>#REF!</v>
      </c>
      <c r="U26" s="45" t="e">
        <f>#REF!</f>
        <v>#REF!</v>
      </c>
      <c r="V26" s="45" t="e">
        <f>#REF!</f>
        <v>#REF!</v>
      </c>
      <c r="W26" s="45" t="e">
        <f>#REF!</f>
        <v>#REF!</v>
      </c>
    </row>
    <row r="27" spans="2:23" x14ac:dyDescent="0.35">
      <c r="B27" s="18"/>
      <c r="C27" s="19"/>
      <c r="D27" s="19" t="s">
        <v>178</v>
      </c>
      <c r="E27" s="44">
        <v>0.16666666666666666</v>
      </c>
      <c r="F27" s="44">
        <v>0.16666666666666666</v>
      </c>
      <c r="G27" s="44">
        <v>0.41666666666666669</v>
      </c>
      <c r="H27" s="45">
        <f>'[1]Rear room, Canteen, Outside'!J1</f>
        <v>0.41666666666666669</v>
      </c>
      <c r="I27" s="45">
        <v>0.4</v>
      </c>
      <c r="J27" s="45">
        <f>'[2]Rear room, Canteen, Outside'!J1</f>
        <v>0.4</v>
      </c>
      <c r="K27" s="45">
        <v>0.48</v>
      </c>
      <c r="L27" s="45">
        <f>'[3]Rear Room'!G5</f>
        <v>0.57692307692307687</v>
      </c>
      <c r="M27" s="45">
        <f>'[4]Rear Room'!G5</f>
        <v>0.70370370370370372</v>
      </c>
      <c r="N27" s="45">
        <v>0.75555555555555554</v>
      </c>
      <c r="O27" s="45">
        <v>0.69565217391304346</v>
      </c>
      <c r="P27" s="45" t="e">
        <f>#REF!</f>
        <v>#REF!</v>
      </c>
      <c r="Q27" s="45" t="e">
        <f>#REF!</f>
        <v>#REF!</v>
      </c>
      <c r="R27" s="45" t="e">
        <f>#REF!</f>
        <v>#REF!</v>
      </c>
      <c r="S27" s="45" t="e">
        <f>#REF!</f>
        <v>#REF!</v>
      </c>
      <c r="T27" s="45" t="s">
        <v>9</v>
      </c>
      <c r="U27" s="45" t="e">
        <f>#REF!</f>
        <v>#REF!</v>
      </c>
      <c r="V27" s="45" t="e">
        <f>#REF!</f>
        <v>#REF!</v>
      </c>
      <c r="W27" s="45" t="e">
        <f>#REF!</f>
        <v>#REF!</v>
      </c>
    </row>
    <row r="28" spans="2:23" ht="15.5" x14ac:dyDescent="0.35">
      <c r="B28" s="4"/>
      <c r="C28" s="48"/>
      <c r="D28" s="49" t="s">
        <v>36</v>
      </c>
      <c r="E28" s="50">
        <v>0.38260082405559298</v>
      </c>
      <c r="F28" s="50">
        <v>0.46556676155446131</v>
      </c>
      <c r="G28" s="50">
        <v>0.54258311539411497</v>
      </c>
      <c r="H28" s="34">
        <f>SUM(H4:H27)/9</f>
        <v>0.54705634664515612</v>
      </c>
      <c r="I28" s="34">
        <v>0.82</v>
      </c>
      <c r="J28" s="34">
        <f>SUM(J4:J27)/9</f>
        <v>0.59647792654875076</v>
      </c>
      <c r="K28" s="34">
        <v>0.52422966332302556</v>
      </c>
      <c r="L28" s="34">
        <f>SUM(L4:L27)/9</f>
        <v>0.54845330470330467</v>
      </c>
      <c r="M28" s="34">
        <f>SUM(M4:M27)/9</f>
        <v>0.5477539390230487</v>
      </c>
      <c r="N28" s="34">
        <v>0.72874834973324776</v>
      </c>
      <c r="O28" s="34">
        <v>0.66109226287421052</v>
      </c>
      <c r="P28" s="34" t="e">
        <f t="shared" ref="P28:W28" si="0">SUM(P4:P27)/9</f>
        <v>#REF!</v>
      </c>
      <c r="Q28" s="34" t="e">
        <f t="shared" si="0"/>
        <v>#REF!</v>
      </c>
      <c r="R28" s="34" t="e">
        <f t="shared" si="0"/>
        <v>#REF!</v>
      </c>
      <c r="S28" s="34" t="e">
        <f t="shared" si="0"/>
        <v>#REF!</v>
      </c>
      <c r="T28" s="34" t="e">
        <f t="shared" si="0"/>
        <v>#REF!</v>
      </c>
      <c r="U28" s="34" t="e">
        <f t="shared" si="0"/>
        <v>#REF!</v>
      </c>
      <c r="V28" s="34" t="e">
        <f t="shared" si="0"/>
        <v>#REF!</v>
      </c>
      <c r="W28" s="34" t="e">
        <f t="shared" si="0"/>
        <v>#REF!</v>
      </c>
    </row>
    <row r="29" spans="2:23" ht="7.5" customHeight="1" x14ac:dyDescent="0.35"/>
    <row r="30" spans="2:23" ht="21" x14ac:dyDescent="0.5">
      <c r="B30" s="111" t="s">
        <v>161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</row>
    <row r="31" spans="2:23" ht="15.5" x14ac:dyDescent="0.35">
      <c r="B31" s="18">
        <v>1</v>
      </c>
      <c r="C31" s="19" t="s">
        <v>37</v>
      </c>
      <c r="D31" s="19" t="s">
        <v>135</v>
      </c>
      <c r="E31" s="30" t="s">
        <v>136</v>
      </c>
      <c r="F31" s="30" t="s">
        <v>136</v>
      </c>
      <c r="G31" s="30" t="s">
        <v>136</v>
      </c>
      <c r="H31" s="30" t="s">
        <v>136</v>
      </c>
      <c r="I31" s="30" t="s">
        <v>136</v>
      </c>
      <c r="J31" s="31">
        <f>'[2]ESMS Water Quality'!J1</f>
        <v>0.1</v>
      </c>
      <c r="K31" s="31">
        <v>0.15</v>
      </c>
      <c r="L31" s="31">
        <f>[3]ESMS!$G$5</f>
        <v>0.2</v>
      </c>
      <c r="M31" s="31">
        <f>[4]ESMS!$G$5</f>
        <v>0.25</v>
      </c>
      <c r="N31" s="31">
        <v>0.44444444444444442</v>
      </c>
      <c r="O31" s="31">
        <v>0.35714285714285715</v>
      </c>
      <c r="P31" s="31" t="e">
        <f>#REF!</f>
        <v>#REF!</v>
      </c>
      <c r="Q31" s="31" t="e">
        <f>#REF!</f>
        <v>#REF!</v>
      </c>
      <c r="R31" s="31" t="e">
        <f>#REF!</f>
        <v>#REF!</v>
      </c>
      <c r="S31" s="31" t="e">
        <f>#REF!</f>
        <v>#REF!</v>
      </c>
      <c r="T31" s="31" t="e">
        <f>#REF!</f>
        <v>#REF!</v>
      </c>
      <c r="U31" s="31" t="e">
        <f>#REF!</f>
        <v>#REF!</v>
      </c>
      <c r="V31" s="31" t="e">
        <f>#REF!</f>
        <v>#REF!</v>
      </c>
      <c r="W31" s="31" t="e">
        <f>#REF!</f>
        <v>#REF!</v>
      </c>
    </row>
    <row r="32" spans="2:23" x14ac:dyDescent="0.35">
      <c r="B32" s="18">
        <v>2</v>
      </c>
      <c r="C32" s="19" t="s">
        <v>37</v>
      </c>
      <c r="D32" s="32" t="s">
        <v>137</v>
      </c>
      <c r="E32" s="33"/>
      <c r="F32" s="33"/>
      <c r="G32" s="33"/>
      <c r="H32" s="33"/>
      <c r="I32" s="33"/>
      <c r="J32" s="33"/>
      <c r="K32" s="33"/>
      <c r="L32" s="34" t="s">
        <v>136</v>
      </c>
      <c r="M32" s="34" t="s">
        <v>136</v>
      </c>
      <c r="N32" s="34">
        <v>0.64583333333333337</v>
      </c>
      <c r="O32" s="34">
        <v>0.64583333333333337</v>
      </c>
      <c r="P32" s="35" t="e">
        <f>#REF!</f>
        <v>#REF!</v>
      </c>
      <c r="Q32" s="35" t="e">
        <f>#REF!</f>
        <v>#REF!</v>
      </c>
      <c r="R32" s="35" t="e">
        <f>#REF!</f>
        <v>#REF!</v>
      </c>
      <c r="S32" s="35" t="e">
        <f>#REF!</f>
        <v>#REF!</v>
      </c>
      <c r="T32" s="35" t="e">
        <f>#REF!</f>
        <v>#REF!</v>
      </c>
      <c r="U32" s="35" t="e">
        <f>#REF!</f>
        <v>#REF!</v>
      </c>
      <c r="V32" s="35" t="e">
        <f>#REF!</f>
        <v>#REF!</v>
      </c>
      <c r="W32" s="35" t="e">
        <f>#REF!</f>
        <v>#REF!</v>
      </c>
    </row>
  </sheetData>
  <mergeCells count="2">
    <mergeCell ref="B2:W2"/>
    <mergeCell ref="B30:W30"/>
  </mergeCells>
  <pageMargins left="0.51181102362204722" right="0.51181102362204722" top="0.35433070866141736" bottom="0.35433070866141736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82"/>
  <sheetViews>
    <sheetView view="pageBreakPreview" zoomScaleNormal="100" zoomScaleSheetLayoutView="100" workbookViewId="0">
      <pane ySplit="3" topLeftCell="A64" activePane="bottomLeft" state="frozen"/>
      <selection pane="bottomLeft" activeCell="I19" sqref="I19:J19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16" width="4.6328125" style="6" customWidth="1"/>
    <col min="17" max="17" width="40.6328125" customWidth="1"/>
    <col min="18" max="18" width="7.90625" customWidth="1"/>
  </cols>
  <sheetData>
    <row r="1" spans="1:18" ht="16" customHeight="1" x14ac:dyDescent="0.45">
      <c r="A1" s="101" t="s">
        <v>386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1" t="s">
        <v>66</v>
      </c>
      <c r="R1" s="12"/>
    </row>
    <row r="2" spans="1:18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102" t="s">
        <v>14</v>
      </c>
      <c r="J3" s="103"/>
      <c r="K3" s="103"/>
      <c r="L3" s="103"/>
      <c r="M3" s="103"/>
      <c r="N3" s="103"/>
      <c r="O3" s="103"/>
      <c r="P3" s="104"/>
      <c r="Q3" s="10" t="s">
        <v>3</v>
      </c>
      <c r="R3" s="58" t="s">
        <v>13</v>
      </c>
    </row>
    <row r="4" spans="1:18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idden="1" x14ac:dyDescent="0.35">
      <c r="A5" s="7"/>
      <c r="B5" s="7"/>
      <c r="C5" s="7"/>
      <c r="D5" s="7"/>
      <c r="E5" s="26">
        <f>SUM(E6:E44)</f>
        <v>53</v>
      </c>
      <c r="F5" s="26">
        <f>SUM(F6:F44)</f>
        <v>4</v>
      </c>
      <c r="G5" s="26">
        <f>SUM(G6:G44)</f>
        <v>92</v>
      </c>
      <c r="H5" s="26">
        <f>SUM(H6:H44)</f>
        <v>27</v>
      </c>
      <c r="I5" s="105">
        <f>G5/(E5-F5)</f>
        <v>1.8775510204081634</v>
      </c>
      <c r="J5" s="105"/>
      <c r="K5" s="105"/>
      <c r="L5" s="105"/>
      <c r="M5" s="105"/>
      <c r="N5" s="105"/>
      <c r="O5" s="105"/>
      <c r="P5" s="105"/>
      <c r="Q5" s="8"/>
      <c r="R5" s="9"/>
    </row>
    <row r="6" spans="1:18" x14ac:dyDescent="0.35">
      <c r="A6" s="78">
        <v>1</v>
      </c>
      <c r="B6" s="78" t="s">
        <v>83</v>
      </c>
      <c r="C6" s="4" t="s">
        <v>30</v>
      </c>
      <c r="D6" s="5" t="s">
        <v>375</v>
      </c>
      <c r="E6" s="5">
        <v>1</v>
      </c>
      <c r="F6" s="5">
        <f>IF($D6=$F$3,$E6,0)</f>
        <v>0</v>
      </c>
      <c r="G6" s="5">
        <f>IF(D6=$G$3,$E6,0)</f>
        <v>1</v>
      </c>
      <c r="H6" s="5">
        <f>IF($D6=$H$3,$E6,0)</f>
        <v>0</v>
      </c>
      <c r="I6" s="92"/>
      <c r="J6" s="93"/>
      <c r="K6" s="93"/>
      <c r="L6" s="93"/>
      <c r="M6" s="93"/>
      <c r="N6" s="93"/>
      <c r="O6" s="93"/>
      <c r="P6" s="94"/>
      <c r="Q6" s="79"/>
      <c r="R6" s="86">
        <f>SUM(G6:G17)/SUM(G6:H17)</f>
        <v>0.625</v>
      </c>
    </row>
    <row r="7" spans="1:18" x14ac:dyDescent="0.35">
      <c r="A7" s="78"/>
      <c r="B7" s="78"/>
      <c r="C7" s="4" t="s">
        <v>32</v>
      </c>
      <c r="D7" s="5" t="s">
        <v>376</v>
      </c>
      <c r="E7" s="5">
        <v>4</v>
      </c>
      <c r="F7" s="5">
        <f t="shared" ref="F7:F9" si="0">IF(D7="NA",E7,0)</f>
        <v>0</v>
      </c>
      <c r="G7" s="5">
        <f t="shared" ref="G7:G9" si="1">IF(D7=$G$3,E7,0)</f>
        <v>0</v>
      </c>
      <c r="H7" s="5">
        <f t="shared" ref="H7:H9" si="2">IF($D7=$H$3,$E7,0)</f>
        <v>4</v>
      </c>
      <c r="I7" s="75"/>
      <c r="J7" s="76"/>
      <c r="K7" s="76"/>
      <c r="L7" s="76"/>
      <c r="M7" s="76"/>
      <c r="N7" s="76"/>
      <c r="O7" s="76"/>
      <c r="P7" s="77"/>
      <c r="Q7" s="79"/>
      <c r="R7" s="87"/>
    </row>
    <row r="8" spans="1:18" x14ac:dyDescent="0.35">
      <c r="A8" s="78"/>
      <c r="B8" s="78"/>
      <c r="C8" s="4" t="s">
        <v>29</v>
      </c>
      <c r="D8" s="5" t="s">
        <v>21</v>
      </c>
      <c r="E8" s="5">
        <v>1</v>
      </c>
      <c r="F8" s="5">
        <f t="shared" si="0"/>
        <v>0</v>
      </c>
      <c r="G8" s="5">
        <f t="shared" si="1"/>
        <v>1</v>
      </c>
      <c r="H8" s="5">
        <f t="shared" si="2"/>
        <v>0</v>
      </c>
      <c r="I8" s="75"/>
      <c r="J8" s="76"/>
      <c r="K8" s="76"/>
      <c r="L8" s="76"/>
      <c r="M8" s="76"/>
      <c r="N8" s="76"/>
      <c r="O8" s="76"/>
      <c r="P8" s="77"/>
      <c r="Q8" s="79"/>
      <c r="R8" s="87"/>
    </row>
    <row r="9" spans="1:18" x14ac:dyDescent="0.35">
      <c r="A9" s="78"/>
      <c r="B9" s="78"/>
      <c r="C9" s="4" t="s">
        <v>87</v>
      </c>
      <c r="D9" s="5" t="s">
        <v>376</v>
      </c>
      <c r="E9" s="5">
        <v>2</v>
      </c>
      <c r="F9" s="5">
        <f t="shared" si="0"/>
        <v>0</v>
      </c>
      <c r="G9" s="5">
        <f t="shared" si="1"/>
        <v>0</v>
      </c>
      <c r="H9" s="5">
        <f t="shared" si="2"/>
        <v>2</v>
      </c>
      <c r="I9" s="75"/>
      <c r="J9" s="76"/>
      <c r="K9" s="76"/>
      <c r="L9" s="76"/>
      <c r="M9" s="76"/>
      <c r="N9" s="76"/>
      <c r="O9" s="76"/>
      <c r="P9" s="77"/>
      <c r="Q9" s="79"/>
      <c r="R9" s="87"/>
    </row>
    <row r="10" spans="1:18" x14ac:dyDescent="0.35">
      <c r="A10" s="78"/>
      <c r="B10" s="78"/>
      <c r="C10" s="4" t="s">
        <v>4</v>
      </c>
      <c r="D10" s="5" t="s">
        <v>21</v>
      </c>
      <c r="E10" s="5">
        <v>3</v>
      </c>
      <c r="F10" s="5">
        <f>IF(D10="NA",E10,0)</f>
        <v>0</v>
      </c>
      <c r="G10" s="5">
        <f>IF(D10=$G$3,E10,0)</f>
        <v>3</v>
      </c>
      <c r="H10" s="5">
        <f>IF($D10=$H$3,$E10,0)</f>
        <v>0</v>
      </c>
      <c r="I10" s="75"/>
      <c r="J10" s="76"/>
      <c r="K10" s="76"/>
      <c r="L10" s="76"/>
      <c r="M10" s="76"/>
      <c r="N10" s="76"/>
      <c r="O10" s="76"/>
      <c r="P10" s="77"/>
      <c r="Q10" s="79"/>
      <c r="R10" s="87"/>
    </row>
    <row r="11" spans="1:18" x14ac:dyDescent="0.35">
      <c r="A11" s="78"/>
      <c r="B11" s="78"/>
      <c r="C11" s="4" t="s">
        <v>6</v>
      </c>
      <c r="D11" s="5" t="s">
        <v>375</v>
      </c>
      <c r="E11" s="5">
        <v>2</v>
      </c>
      <c r="F11" s="5">
        <f>IF(D11="NA",E11,0)</f>
        <v>0</v>
      </c>
      <c r="G11" s="5">
        <f>IF(D11=$G$3,E11,0)</f>
        <v>2</v>
      </c>
      <c r="H11" s="5">
        <f>IF($D11=$H$3,$E11,0)</f>
        <v>0</v>
      </c>
      <c r="I11" s="75" t="s">
        <v>333</v>
      </c>
      <c r="J11" s="76"/>
      <c r="K11" s="76"/>
      <c r="L11" s="76"/>
      <c r="M11" s="76"/>
      <c r="N11" s="76"/>
      <c r="O11" s="76"/>
      <c r="P11" s="77"/>
      <c r="Q11" s="79"/>
      <c r="R11" s="87"/>
    </row>
    <row r="12" spans="1:18" x14ac:dyDescent="0.35">
      <c r="A12" s="78"/>
      <c r="B12" s="78"/>
      <c r="C12" s="4" t="s">
        <v>7</v>
      </c>
      <c r="D12" s="5" t="s">
        <v>375</v>
      </c>
      <c r="E12" s="5">
        <v>2</v>
      </c>
      <c r="F12" s="5">
        <f>IF(D12="NA",E12,0)</f>
        <v>0</v>
      </c>
      <c r="G12" s="5">
        <f>IF(D12=$G$3,E12,0)</f>
        <v>2</v>
      </c>
      <c r="H12" s="5">
        <f>IF($D12=$H$3,$E12,0)</f>
        <v>0</v>
      </c>
      <c r="I12" s="92"/>
      <c r="J12" s="93"/>
      <c r="K12" s="93"/>
      <c r="L12" s="93"/>
      <c r="M12" s="93"/>
      <c r="N12" s="93"/>
      <c r="O12" s="93"/>
      <c r="P12" s="94"/>
      <c r="Q12" s="79"/>
      <c r="R12" s="87"/>
    </row>
    <row r="13" spans="1:18" x14ac:dyDescent="0.35">
      <c r="A13" s="78"/>
      <c r="B13" s="78"/>
      <c r="C13" s="4" t="s">
        <v>321</v>
      </c>
      <c r="D13" s="5" t="s">
        <v>21</v>
      </c>
      <c r="E13" s="5">
        <v>1</v>
      </c>
      <c r="F13" s="5">
        <f>IF(D13="NA",E13,0)</f>
        <v>0</v>
      </c>
      <c r="G13" s="5">
        <f>IF(D13=$G$3,E13,0)</f>
        <v>1</v>
      </c>
      <c r="H13" s="5">
        <f>IF($D13=$H$3,$E13,0)</f>
        <v>0</v>
      </c>
      <c r="I13" s="75"/>
      <c r="J13" s="76"/>
      <c r="K13" s="76"/>
      <c r="L13" s="76"/>
      <c r="M13" s="76"/>
      <c r="N13" s="76"/>
      <c r="O13" s="76"/>
      <c r="P13" s="77"/>
      <c r="Q13" s="79"/>
      <c r="R13" s="87"/>
    </row>
    <row r="14" spans="1:18" x14ac:dyDescent="0.35">
      <c r="A14" s="78"/>
      <c r="B14" s="78"/>
      <c r="C14" s="4" t="s">
        <v>74</v>
      </c>
      <c r="D14" s="5" t="s">
        <v>9</v>
      </c>
      <c r="E14" s="5">
        <v>4</v>
      </c>
      <c r="F14" s="5">
        <f>IF(D14="NA",E14,0)</f>
        <v>4</v>
      </c>
      <c r="G14" s="5">
        <f>IF(D14=$G$3,E14,0)</f>
        <v>0</v>
      </c>
      <c r="H14" s="5">
        <f>IF($D14=$H$3,$E14,0)</f>
        <v>0</v>
      </c>
      <c r="I14" s="98"/>
      <c r="J14" s="99"/>
      <c r="K14" s="99"/>
      <c r="L14" s="99"/>
      <c r="M14" s="99"/>
      <c r="N14" s="99"/>
      <c r="O14" s="99"/>
      <c r="P14" s="100"/>
      <c r="Q14" s="79"/>
      <c r="R14" s="87"/>
    </row>
    <row r="15" spans="1:18" x14ac:dyDescent="0.35">
      <c r="A15" s="78"/>
      <c r="B15" s="78"/>
      <c r="C15" s="4"/>
      <c r="D15" s="5"/>
      <c r="E15" s="5"/>
      <c r="F15" s="5"/>
      <c r="G15" s="5"/>
      <c r="H15" s="5"/>
      <c r="I15" s="92"/>
      <c r="J15" s="93"/>
      <c r="K15" s="93"/>
      <c r="L15" s="93"/>
      <c r="M15" s="93"/>
      <c r="N15" s="93"/>
      <c r="O15" s="93"/>
      <c r="P15" s="94"/>
      <c r="Q15" s="79"/>
      <c r="R15" s="87"/>
    </row>
    <row r="16" spans="1:18" x14ac:dyDescent="0.35">
      <c r="A16" s="78"/>
      <c r="B16" s="78"/>
      <c r="C16" s="4"/>
      <c r="D16" s="5"/>
      <c r="E16" s="5"/>
      <c r="F16" s="5"/>
      <c r="G16" s="5"/>
      <c r="H16" s="5"/>
      <c r="I16" s="92"/>
      <c r="J16" s="93"/>
      <c r="K16" s="93"/>
      <c r="L16" s="93"/>
      <c r="M16" s="93"/>
      <c r="N16" s="93"/>
      <c r="O16" s="93"/>
      <c r="P16" s="94"/>
      <c r="Q16" s="79"/>
      <c r="R16" s="87"/>
    </row>
    <row r="17" spans="1:19" x14ac:dyDescent="0.35">
      <c r="A17" s="78"/>
      <c r="B17" s="78"/>
      <c r="C17" s="4"/>
      <c r="D17" s="5"/>
      <c r="E17" s="5"/>
      <c r="F17" s="5"/>
      <c r="G17" s="5"/>
      <c r="H17" s="5"/>
      <c r="I17" s="52"/>
      <c r="J17" s="53"/>
      <c r="K17" s="53"/>
      <c r="L17" s="53"/>
      <c r="M17" s="53"/>
      <c r="N17" s="53"/>
      <c r="O17" s="53"/>
      <c r="P17" s="54"/>
      <c r="Q17" s="79"/>
      <c r="R17" s="88"/>
      <c r="S17" s="56"/>
    </row>
    <row r="18" spans="1:19" ht="4" customHeight="1" x14ac:dyDescent="0.35"/>
    <row r="19" spans="1:19" x14ac:dyDescent="0.35">
      <c r="A19" s="78">
        <v>2</v>
      </c>
      <c r="B19" s="78" t="s">
        <v>83</v>
      </c>
      <c r="C19" s="51" t="s">
        <v>199</v>
      </c>
      <c r="D19" s="5"/>
      <c r="E19" s="5"/>
      <c r="F19" s="5"/>
      <c r="G19" s="5"/>
      <c r="H19" s="5"/>
      <c r="I19" s="23">
        <v>1</v>
      </c>
      <c r="J19" s="23">
        <v>2</v>
      </c>
      <c r="K19" s="23">
        <v>3</v>
      </c>
      <c r="L19" s="23">
        <v>4</v>
      </c>
      <c r="M19" s="23">
        <v>5</v>
      </c>
      <c r="N19" s="23">
        <v>6</v>
      </c>
      <c r="O19" s="23">
        <v>7</v>
      </c>
      <c r="P19" s="23">
        <v>8</v>
      </c>
      <c r="Q19" s="79"/>
      <c r="R19" s="86">
        <f>SUM(G19:G30)/SUM(G19:H30)</f>
        <v>0.7857142857142857</v>
      </c>
    </row>
    <row r="20" spans="1:19" x14ac:dyDescent="0.35">
      <c r="A20" s="78"/>
      <c r="B20" s="78"/>
      <c r="C20" s="4" t="s">
        <v>192</v>
      </c>
      <c r="D20" s="5" t="s">
        <v>21</v>
      </c>
      <c r="E20" s="5">
        <v>2</v>
      </c>
      <c r="F20" s="5">
        <f t="shared" ref="F20:F22" si="3">IF(D20="NA",E20,0)</f>
        <v>0</v>
      </c>
      <c r="G20" s="5">
        <f>COUNTIF(I20:P20,$G$3)*$E20</f>
        <v>8</v>
      </c>
      <c r="H20" s="5">
        <f>COUNTIF(I20:P20,$H$3)*$E20</f>
        <v>4</v>
      </c>
      <c r="I20" s="5" t="s">
        <v>376</v>
      </c>
      <c r="J20" s="5" t="s">
        <v>375</v>
      </c>
      <c r="K20" s="5" t="s">
        <v>21</v>
      </c>
      <c r="L20" s="5" t="s">
        <v>21</v>
      </c>
      <c r="M20" s="5" t="s">
        <v>21</v>
      </c>
      <c r="N20" s="5" t="s">
        <v>376</v>
      </c>
      <c r="O20" s="5"/>
      <c r="P20" s="5"/>
      <c r="Q20" s="79"/>
      <c r="R20" s="87"/>
    </row>
    <row r="21" spans="1:19" x14ac:dyDescent="0.35">
      <c r="A21" s="78"/>
      <c r="B21" s="78"/>
      <c r="C21" t="s">
        <v>196</v>
      </c>
      <c r="D21" s="5" t="s">
        <v>21</v>
      </c>
      <c r="E21" s="5">
        <v>2</v>
      </c>
      <c r="F21" s="5">
        <f t="shared" si="3"/>
        <v>0</v>
      </c>
      <c r="G21" s="5">
        <f t="shared" ref="G21:G26" si="4">COUNTIF(I21:P21,$G$3)*$E21</f>
        <v>8</v>
      </c>
      <c r="H21" s="5">
        <f>COUNTIF(I21:P21,$H$3)*$E21</f>
        <v>4</v>
      </c>
      <c r="I21" s="5" t="s">
        <v>376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376</v>
      </c>
      <c r="O21" s="5"/>
      <c r="P21" s="5"/>
      <c r="Q21" s="79"/>
      <c r="R21" s="87"/>
    </row>
    <row r="22" spans="1:19" x14ac:dyDescent="0.35">
      <c r="A22" s="78"/>
      <c r="B22" s="78"/>
      <c r="C22" s="4" t="s">
        <v>194</v>
      </c>
      <c r="D22" s="5" t="s">
        <v>21</v>
      </c>
      <c r="E22" s="5">
        <v>2</v>
      </c>
      <c r="F22" s="5">
        <f t="shared" si="3"/>
        <v>0</v>
      </c>
      <c r="G22" s="5">
        <f t="shared" si="4"/>
        <v>6</v>
      </c>
      <c r="H22" s="5">
        <f t="shared" ref="H22:H26" si="5">COUNTIF(I22:P22,$H$3)*$E22</f>
        <v>6</v>
      </c>
      <c r="I22" s="5" t="s">
        <v>376</v>
      </c>
      <c r="J22" s="5" t="s">
        <v>376</v>
      </c>
      <c r="K22" s="5" t="s">
        <v>21</v>
      </c>
      <c r="L22" s="5" t="s">
        <v>21</v>
      </c>
      <c r="M22" s="5" t="s">
        <v>21</v>
      </c>
      <c r="N22" s="5" t="s">
        <v>376</v>
      </c>
      <c r="O22" s="5"/>
      <c r="P22" s="5"/>
      <c r="Q22" s="79"/>
      <c r="R22" s="87"/>
    </row>
    <row r="23" spans="1:19" x14ac:dyDescent="0.35">
      <c r="A23" s="78"/>
      <c r="B23" s="78"/>
      <c r="C23" t="s">
        <v>195</v>
      </c>
      <c r="D23" s="5" t="s">
        <v>21</v>
      </c>
      <c r="E23" s="5">
        <v>2</v>
      </c>
      <c r="F23" s="5">
        <f>IF(D23="NA",E23,0)</f>
        <v>0</v>
      </c>
      <c r="G23" s="5">
        <f t="shared" si="4"/>
        <v>10</v>
      </c>
      <c r="H23" s="5">
        <f t="shared" si="5"/>
        <v>2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376</v>
      </c>
      <c r="O23" s="5"/>
      <c r="P23" s="5"/>
      <c r="Q23" s="79"/>
      <c r="R23" s="87"/>
    </row>
    <row r="24" spans="1:19" x14ac:dyDescent="0.35">
      <c r="A24" s="78"/>
      <c r="B24" s="78"/>
      <c r="C24" s="4" t="s">
        <v>197</v>
      </c>
      <c r="D24" s="5" t="s">
        <v>21</v>
      </c>
      <c r="E24" s="5">
        <v>2</v>
      </c>
      <c r="F24" s="5">
        <f>IF(D24="NA",E24,0)</f>
        <v>0</v>
      </c>
      <c r="G24" s="5">
        <f t="shared" si="4"/>
        <v>10</v>
      </c>
      <c r="H24" s="5">
        <f t="shared" si="5"/>
        <v>2</v>
      </c>
      <c r="I24" s="5" t="s">
        <v>21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376</v>
      </c>
      <c r="O24" s="5"/>
      <c r="P24" s="5"/>
      <c r="Q24" s="79"/>
      <c r="R24" s="87"/>
    </row>
    <row r="25" spans="1:19" x14ac:dyDescent="0.35">
      <c r="A25" s="78"/>
      <c r="B25" s="78"/>
      <c r="C25" s="4" t="s">
        <v>193</v>
      </c>
      <c r="D25" s="5" t="s">
        <v>21</v>
      </c>
      <c r="E25" s="5">
        <v>2</v>
      </c>
      <c r="F25" s="5">
        <f>IF(D25="NA",E25,0)</f>
        <v>0</v>
      </c>
      <c r="G25" s="5">
        <f t="shared" si="4"/>
        <v>12</v>
      </c>
      <c r="H25" s="5">
        <f t="shared" si="5"/>
        <v>0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/>
      <c r="P25" s="5"/>
      <c r="Q25" s="79"/>
      <c r="R25" s="87"/>
    </row>
    <row r="26" spans="1:19" x14ac:dyDescent="0.35">
      <c r="A26" s="78"/>
      <c r="B26" s="78"/>
      <c r="C26" s="4" t="s">
        <v>198</v>
      </c>
      <c r="D26" s="5" t="s">
        <v>21</v>
      </c>
      <c r="E26" s="5">
        <v>2</v>
      </c>
      <c r="F26" s="5">
        <f>IF(D26="NA",E26,0)</f>
        <v>0</v>
      </c>
      <c r="G26" s="5">
        <f t="shared" si="4"/>
        <v>12</v>
      </c>
      <c r="H26" s="5">
        <f t="shared" si="5"/>
        <v>0</v>
      </c>
      <c r="I26" s="5" t="s">
        <v>21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21</v>
      </c>
      <c r="O26" s="5"/>
      <c r="P26" s="5"/>
      <c r="Q26" s="79"/>
      <c r="R26" s="87"/>
    </row>
    <row r="27" spans="1:19" x14ac:dyDescent="0.35">
      <c r="A27" s="78"/>
      <c r="B27" s="78"/>
      <c r="C27" s="4"/>
      <c r="D27" s="5"/>
      <c r="E27" s="5"/>
      <c r="F27" s="5"/>
      <c r="G27" s="5"/>
      <c r="H27" s="5"/>
      <c r="I27" s="13"/>
      <c r="J27" s="13"/>
      <c r="K27" s="13"/>
      <c r="L27" s="13"/>
      <c r="M27" s="13"/>
      <c r="N27" s="13"/>
      <c r="O27" s="13"/>
      <c r="P27" s="13"/>
      <c r="Q27" s="79"/>
      <c r="R27" s="87"/>
    </row>
    <row r="28" spans="1:19" x14ac:dyDescent="0.35">
      <c r="A28" s="78"/>
      <c r="B28" s="78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9"/>
      <c r="R28" s="87"/>
    </row>
    <row r="29" spans="1:19" x14ac:dyDescent="0.35">
      <c r="A29" s="78"/>
      <c r="B29" s="78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9"/>
      <c r="R29" s="87"/>
    </row>
    <row r="30" spans="1:19" x14ac:dyDescent="0.35">
      <c r="A30" s="78"/>
      <c r="B30" s="78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9"/>
      <c r="R30" s="88"/>
      <c r="S30" s="56">
        <f>SUM(R6:R30)/2</f>
        <v>0.70535714285714279</v>
      </c>
    </row>
    <row r="32" spans="1:19" x14ac:dyDescent="0.35">
      <c r="A32" s="80">
        <v>3</v>
      </c>
      <c r="B32" s="89" t="s">
        <v>82</v>
      </c>
      <c r="C32" s="27" t="s">
        <v>93</v>
      </c>
      <c r="D32" s="5" t="s">
        <v>376</v>
      </c>
      <c r="E32" s="5">
        <v>3</v>
      </c>
      <c r="F32" s="5">
        <f>IF($D32=$F$3,$E32,0)</f>
        <v>0</v>
      </c>
      <c r="G32" s="5">
        <f>IF(D32=$G$3,$E32,0)</f>
        <v>0</v>
      </c>
      <c r="H32" s="5">
        <f>IF($D32=$H$3,$E32,0)</f>
        <v>3</v>
      </c>
      <c r="I32" s="92"/>
      <c r="J32" s="93"/>
      <c r="K32" s="93"/>
      <c r="L32" s="93"/>
      <c r="M32" s="93"/>
      <c r="N32" s="93"/>
      <c r="O32" s="93"/>
      <c r="P32" s="94"/>
      <c r="Q32" s="95"/>
      <c r="R32" s="86">
        <f>SUM(G32:G43)/SUM(G32:H43)</f>
        <v>0.84210526315789469</v>
      </c>
    </row>
    <row r="33" spans="1:19" x14ac:dyDescent="0.35">
      <c r="A33" s="81"/>
      <c r="B33" s="90"/>
      <c r="C33" s="4" t="s">
        <v>4</v>
      </c>
      <c r="D33" s="5" t="s">
        <v>21</v>
      </c>
      <c r="E33" s="5">
        <v>3</v>
      </c>
      <c r="F33" s="5">
        <f t="shared" ref="F33:F39" si="6">IF(D33="NA",E33,0)</f>
        <v>0</v>
      </c>
      <c r="G33" s="5">
        <f t="shared" ref="G33:G39" si="7">IF(D33=$G$3,E33,0)</f>
        <v>3</v>
      </c>
      <c r="H33" s="5">
        <f t="shared" ref="H33:H39" si="8">IF($D33=$H$3,$E33,0)</f>
        <v>0</v>
      </c>
      <c r="I33" s="75"/>
      <c r="J33" s="76"/>
      <c r="K33" s="76"/>
      <c r="L33" s="76"/>
      <c r="M33" s="76"/>
      <c r="N33" s="76"/>
      <c r="O33" s="76"/>
      <c r="P33" s="77"/>
      <c r="Q33" s="96"/>
      <c r="R33" s="87"/>
    </row>
    <row r="34" spans="1:19" x14ac:dyDescent="0.35">
      <c r="A34" s="81"/>
      <c r="B34" s="90"/>
      <c r="C34" s="4" t="s">
        <v>5</v>
      </c>
      <c r="D34" s="5" t="s">
        <v>375</v>
      </c>
      <c r="E34" s="5">
        <v>1</v>
      </c>
      <c r="F34" s="5">
        <f t="shared" si="6"/>
        <v>0</v>
      </c>
      <c r="G34" s="5">
        <f t="shared" si="7"/>
        <v>1</v>
      </c>
      <c r="H34" s="5">
        <f t="shared" si="8"/>
        <v>0</v>
      </c>
      <c r="I34" s="75" t="s">
        <v>308</v>
      </c>
      <c r="J34" s="76"/>
      <c r="K34" s="76"/>
      <c r="L34" s="76"/>
      <c r="M34" s="76"/>
      <c r="N34" s="76"/>
      <c r="O34" s="76"/>
      <c r="P34" s="77"/>
      <c r="Q34" s="96"/>
      <c r="R34" s="87"/>
    </row>
    <row r="35" spans="1:19" x14ac:dyDescent="0.35">
      <c r="A35" s="81"/>
      <c r="B35" s="90"/>
      <c r="C35" s="4" t="s">
        <v>94</v>
      </c>
      <c r="D35" s="5" t="s">
        <v>21</v>
      </c>
      <c r="E35" s="5">
        <v>4</v>
      </c>
      <c r="F35" s="5">
        <f t="shared" si="6"/>
        <v>0</v>
      </c>
      <c r="G35" s="5">
        <f t="shared" si="7"/>
        <v>4</v>
      </c>
      <c r="H35" s="5">
        <f t="shared" si="8"/>
        <v>0</v>
      </c>
      <c r="I35" s="92"/>
      <c r="J35" s="93"/>
      <c r="K35" s="93"/>
      <c r="L35" s="93"/>
      <c r="M35" s="93"/>
      <c r="N35" s="93"/>
      <c r="O35" s="93"/>
      <c r="P35" s="94"/>
      <c r="Q35" s="96"/>
      <c r="R35" s="87"/>
    </row>
    <row r="36" spans="1:19" x14ac:dyDescent="0.35">
      <c r="A36" s="81"/>
      <c r="B36" s="90"/>
      <c r="C36" s="4" t="s">
        <v>6</v>
      </c>
      <c r="D36" s="5" t="s">
        <v>375</v>
      </c>
      <c r="E36" s="5">
        <v>2</v>
      </c>
      <c r="F36" s="5">
        <f t="shared" si="6"/>
        <v>0</v>
      </c>
      <c r="G36" s="5">
        <f t="shared" si="7"/>
        <v>2</v>
      </c>
      <c r="H36" s="5">
        <f t="shared" si="8"/>
        <v>0</v>
      </c>
      <c r="I36" s="75" t="s">
        <v>360</v>
      </c>
      <c r="J36" s="76"/>
      <c r="K36" s="76"/>
      <c r="L36" s="76"/>
      <c r="M36" s="76"/>
      <c r="N36" s="76"/>
      <c r="O36" s="76"/>
      <c r="P36" s="77"/>
      <c r="Q36" s="96"/>
      <c r="R36" s="87"/>
    </row>
    <row r="37" spans="1:19" x14ac:dyDescent="0.35">
      <c r="A37" s="81"/>
      <c r="B37" s="90"/>
      <c r="C37" s="4" t="s">
        <v>7</v>
      </c>
      <c r="D37" s="5" t="s">
        <v>21</v>
      </c>
      <c r="E37" s="5">
        <v>2</v>
      </c>
      <c r="F37" s="5">
        <f t="shared" si="6"/>
        <v>0</v>
      </c>
      <c r="G37" s="5">
        <f t="shared" si="7"/>
        <v>2</v>
      </c>
      <c r="H37" s="5">
        <f t="shared" si="8"/>
        <v>0</v>
      </c>
      <c r="I37" s="75"/>
      <c r="J37" s="76"/>
      <c r="K37" s="76"/>
      <c r="L37" s="76"/>
      <c r="M37" s="76"/>
      <c r="N37" s="76"/>
      <c r="O37" s="76"/>
      <c r="P37" s="77"/>
      <c r="Q37" s="96"/>
      <c r="R37" s="87"/>
    </row>
    <row r="38" spans="1:19" x14ac:dyDescent="0.35">
      <c r="A38" s="81"/>
      <c r="B38" s="90"/>
      <c r="C38" s="4" t="s">
        <v>123</v>
      </c>
      <c r="D38" s="5" t="s">
        <v>21</v>
      </c>
      <c r="E38" s="5">
        <v>2</v>
      </c>
      <c r="F38" s="5">
        <f t="shared" si="6"/>
        <v>0</v>
      </c>
      <c r="G38" s="5">
        <f t="shared" si="7"/>
        <v>2</v>
      </c>
      <c r="H38" s="5">
        <f t="shared" si="8"/>
        <v>0</v>
      </c>
      <c r="I38" s="75"/>
      <c r="J38" s="76"/>
      <c r="K38" s="76"/>
      <c r="L38" s="76"/>
      <c r="M38" s="76"/>
      <c r="N38" s="76"/>
      <c r="O38" s="76"/>
      <c r="P38" s="77"/>
      <c r="Q38" s="96"/>
      <c r="R38" s="87"/>
    </row>
    <row r="39" spans="1:19" x14ac:dyDescent="0.35">
      <c r="A39" s="81"/>
      <c r="B39" s="90"/>
      <c r="C39" s="4" t="s">
        <v>124</v>
      </c>
      <c r="D39" s="5" t="s">
        <v>21</v>
      </c>
      <c r="E39" s="5">
        <v>2</v>
      </c>
      <c r="F39" s="5">
        <f t="shared" si="6"/>
        <v>0</v>
      </c>
      <c r="G39" s="5">
        <f t="shared" si="7"/>
        <v>2</v>
      </c>
      <c r="H39" s="5">
        <f t="shared" si="8"/>
        <v>0</v>
      </c>
      <c r="I39" s="75"/>
      <c r="J39" s="76"/>
      <c r="K39" s="76"/>
      <c r="L39" s="76"/>
      <c r="M39" s="76"/>
      <c r="N39" s="76"/>
      <c r="O39" s="76"/>
      <c r="P39" s="77"/>
      <c r="Q39" s="96"/>
      <c r="R39" s="87"/>
    </row>
    <row r="40" spans="1:19" x14ac:dyDescent="0.35">
      <c r="A40" s="81"/>
      <c r="B40" s="90"/>
      <c r="C40" s="15"/>
      <c r="D40" s="5"/>
      <c r="E40" s="5"/>
      <c r="F40" s="5"/>
      <c r="G40" s="5"/>
      <c r="H40" s="5"/>
      <c r="I40" s="92"/>
      <c r="J40" s="93"/>
      <c r="K40" s="93"/>
      <c r="L40" s="93"/>
      <c r="M40" s="93"/>
      <c r="N40" s="93"/>
      <c r="O40" s="93"/>
      <c r="P40" s="94"/>
      <c r="Q40" s="96"/>
      <c r="R40" s="87"/>
    </row>
    <row r="41" spans="1:19" x14ac:dyDescent="0.35">
      <c r="A41" s="81"/>
      <c r="B41" s="90"/>
      <c r="C41" s="4"/>
      <c r="D41" s="5"/>
      <c r="E41" s="5"/>
      <c r="F41" s="5"/>
      <c r="G41" s="5"/>
      <c r="H41" s="5"/>
      <c r="I41" s="92"/>
      <c r="J41" s="93"/>
      <c r="K41" s="93"/>
      <c r="L41" s="93"/>
      <c r="M41" s="93"/>
      <c r="N41" s="93"/>
      <c r="O41" s="93"/>
      <c r="P41" s="94"/>
      <c r="Q41" s="96"/>
      <c r="R41" s="87"/>
    </row>
    <row r="42" spans="1:19" x14ac:dyDescent="0.35">
      <c r="A42" s="81"/>
      <c r="B42" s="90"/>
      <c r="C42" s="15"/>
      <c r="D42" s="4"/>
      <c r="E42" s="5"/>
      <c r="F42" s="5"/>
      <c r="G42" s="5"/>
      <c r="H42" s="5"/>
      <c r="I42" s="92"/>
      <c r="J42" s="93"/>
      <c r="K42" s="93"/>
      <c r="L42" s="93"/>
      <c r="M42" s="93"/>
      <c r="N42" s="93"/>
      <c r="O42" s="93"/>
      <c r="P42" s="94"/>
      <c r="Q42" s="96"/>
      <c r="R42" s="87"/>
    </row>
    <row r="43" spans="1:19" x14ac:dyDescent="0.35">
      <c r="A43" s="82"/>
      <c r="B43" s="91"/>
      <c r="C43" s="15"/>
      <c r="D43" s="4"/>
      <c r="E43" s="4"/>
      <c r="F43" s="4"/>
      <c r="G43" s="4"/>
      <c r="H43" s="4"/>
      <c r="I43" s="92"/>
      <c r="J43" s="93"/>
      <c r="K43" s="93"/>
      <c r="L43" s="93"/>
      <c r="M43" s="93"/>
      <c r="N43" s="93"/>
      <c r="O43" s="93"/>
      <c r="P43" s="94"/>
      <c r="Q43" s="97"/>
      <c r="R43" s="88"/>
      <c r="S43" s="56">
        <f>R32</f>
        <v>0.84210526315789469</v>
      </c>
    </row>
    <row r="44" spans="1:19" ht="4" customHeight="1" x14ac:dyDescent="0.35">
      <c r="A44" s="40"/>
      <c r="B44" s="41"/>
      <c r="D44"/>
      <c r="E44"/>
      <c r="F44"/>
      <c r="G44"/>
      <c r="H44"/>
      <c r="Q44" s="6"/>
      <c r="R44" s="55"/>
    </row>
    <row r="45" spans="1:19" x14ac:dyDescent="0.35">
      <c r="A45" s="80">
        <v>4</v>
      </c>
      <c r="B45" s="83" t="s">
        <v>164</v>
      </c>
      <c r="C45" s="4" t="s">
        <v>352</v>
      </c>
      <c r="D45" s="5" t="s">
        <v>21</v>
      </c>
      <c r="E45" s="5">
        <v>1</v>
      </c>
      <c r="F45" s="5">
        <f>IF($D45=$F$3,$E45,0)</f>
        <v>0</v>
      </c>
      <c r="G45" s="5">
        <f>IF(D45=$G$3,$E45,0)</f>
        <v>1</v>
      </c>
      <c r="H45" s="5">
        <f>IF($D45=$H$3,$E45,0)</f>
        <v>0</v>
      </c>
      <c r="I45" s="75"/>
      <c r="J45" s="76"/>
      <c r="K45" s="76"/>
      <c r="L45" s="76"/>
      <c r="M45" s="76"/>
      <c r="N45" s="76"/>
      <c r="O45" s="76"/>
      <c r="P45" s="77"/>
      <c r="Q45" s="95"/>
      <c r="R45" s="86">
        <f>SUM(G45:G56)/SUM(G45:H56)</f>
        <v>1</v>
      </c>
    </row>
    <row r="46" spans="1:19" x14ac:dyDescent="0.35">
      <c r="A46" s="81"/>
      <c r="B46" s="84"/>
      <c r="C46" s="4" t="s">
        <v>218</v>
      </c>
      <c r="D46" s="5" t="s">
        <v>21</v>
      </c>
      <c r="E46" s="5">
        <v>1</v>
      </c>
      <c r="F46" s="5">
        <f t="shared" ref="F46:F56" si="9">IF(D46="NA",E46,0)</f>
        <v>0</v>
      </c>
      <c r="G46" s="5">
        <f t="shared" ref="G46:G56" si="10">IF(D46=$G$3,E46,0)</f>
        <v>1</v>
      </c>
      <c r="H46" s="5">
        <f t="shared" ref="H46:H56" si="11">IF($D46=$H$3,$E46,0)</f>
        <v>0</v>
      </c>
      <c r="I46" s="75"/>
      <c r="J46" s="76"/>
      <c r="K46" s="76"/>
      <c r="L46" s="76"/>
      <c r="M46" s="76"/>
      <c r="N46" s="76"/>
      <c r="O46" s="76"/>
      <c r="P46" s="77"/>
      <c r="Q46" s="96"/>
      <c r="R46" s="87"/>
    </row>
    <row r="47" spans="1:19" x14ac:dyDescent="0.35">
      <c r="A47" s="81"/>
      <c r="B47" s="84"/>
      <c r="C47" s="4" t="s">
        <v>89</v>
      </c>
      <c r="D47" s="5" t="s">
        <v>21</v>
      </c>
      <c r="E47" s="5">
        <v>1</v>
      </c>
      <c r="F47" s="5">
        <f t="shared" si="9"/>
        <v>0</v>
      </c>
      <c r="G47" s="5">
        <f t="shared" si="10"/>
        <v>1</v>
      </c>
      <c r="H47" s="5">
        <f t="shared" si="11"/>
        <v>0</v>
      </c>
      <c r="I47" s="92"/>
      <c r="J47" s="93"/>
      <c r="K47" s="93"/>
      <c r="L47" s="93"/>
      <c r="M47" s="93"/>
      <c r="N47" s="93"/>
      <c r="O47" s="93"/>
      <c r="P47" s="94"/>
      <c r="Q47" s="96"/>
      <c r="R47" s="87"/>
    </row>
    <row r="48" spans="1:19" x14ac:dyDescent="0.35">
      <c r="A48" s="81"/>
      <c r="B48" s="84"/>
      <c r="C48" s="4" t="s">
        <v>88</v>
      </c>
      <c r="D48" s="5" t="s">
        <v>21</v>
      </c>
      <c r="E48" s="5">
        <v>1</v>
      </c>
      <c r="F48" s="5">
        <f t="shared" si="9"/>
        <v>0</v>
      </c>
      <c r="G48" s="5">
        <f t="shared" si="10"/>
        <v>1</v>
      </c>
      <c r="H48" s="5">
        <f t="shared" si="11"/>
        <v>0</v>
      </c>
      <c r="I48" s="92"/>
      <c r="J48" s="93"/>
      <c r="K48" s="93"/>
      <c r="L48" s="93"/>
      <c r="M48" s="93"/>
      <c r="N48" s="93"/>
      <c r="O48" s="93"/>
      <c r="P48" s="94"/>
      <c r="Q48" s="96"/>
      <c r="R48" s="87"/>
    </row>
    <row r="49" spans="1:19" x14ac:dyDescent="0.35">
      <c r="A49" s="81"/>
      <c r="B49" s="84"/>
      <c r="C49" s="4" t="s">
        <v>90</v>
      </c>
      <c r="D49" s="5" t="s">
        <v>21</v>
      </c>
      <c r="E49" s="5">
        <v>3</v>
      </c>
      <c r="F49" s="5">
        <f t="shared" si="9"/>
        <v>0</v>
      </c>
      <c r="G49" s="5">
        <f t="shared" si="10"/>
        <v>3</v>
      </c>
      <c r="H49" s="5">
        <f t="shared" si="11"/>
        <v>0</v>
      </c>
      <c r="I49" s="75"/>
      <c r="J49" s="76"/>
      <c r="K49" s="76"/>
      <c r="L49" s="76"/>
      <c r="M49" s="76"/>
      <c r="N49" s="76"/>
      <c r="O49" s="76"/>
      <c r="P49" s="77"/>
      <c r="Q49" s="96"/>
      <c r="R49" s="87"/>
    </row>
    <row r="50" spans="1:19" x14ac:dyDescent="0.35">
      <c r="A50" s="81"/>
      <c r="B50" s="84"/>
      <c r="C50" s="4" t="s">
        <v>91</v>
      </c>
      <c r="D50" s="5" t="s">
        <v>21</v>
      </c>
      <c r="E50" s="5">
        <v>1</v>
      </c>
      <c r="F50" s="5">
        <f t="shared" si="9"/>
        <v>0</v>
      </c>
      <c r="G50" s="5">
        <f t="shared" si="10"/>
        <v>1</v>
      </c>
      <c r="H50" s="5">
        <f t="shared" si="11"/>
        <v>0</v>
      </c>
      <c r="I50" s="92"/>
      <c r="J50" s="93"/>
      <c r="K50" s="93"/>
      <c r="L50" s="93"/>
      <c r="M50" s="93"/>
      <c r="N50" s="93"/>
      <c r="O50" s="93"/>
      <c r="P50" s="94"/>
      <c r="Q50" s="96"/>
      <c r="R50" s="87"/>
    </row>
    <row r="51" spans="1:19" x14ac:dyDescent="0.35">
      <c r="A51" s="81"/>
      <c r="B51" s="84"/>
      <c r="C51" s="4" t="s">
        <v>4</v>
      </c>
      <c r="D51" s="5" t="s">
        <v>21</v>
      </c>
      <c r="E51" s="5">
        <v>3</v>
      </c>
      <c r="F51" s="5">
        <f t="shared" si="9"/>
        <v>0</v>
      </c>
      <c r="G51" s="5">
        <f t="shared" si="10"/>
        <v>3</v>
      </c>
      <c r="H51" s="5">
        <f t="shared" si="11"/>
        <v>0</v>
      </c>
      <c r="I51" s="92"/>
      <c r="J51" s="93"/>
      <c r="K51" s="93"/>
      <c r="L51" s="93"/>
      <c r="M51" s="93"/>
      <c r="N51" s="93"/>
      <c r="O51" s="93"/>
      <c r="P51" s="94"/>
      <c r="Q51" s="96"/>
      <c r="R51" s="87"/>
    </row>
    <row r="52" spans="1:19" x14ac:dyDescent="0.35">
      <c r="A52" s="81"/>
      <c r="B52" s="84"/>
      <c r="C52" s="4" t="s">
        <v>6</v>
      </c>
      <c r="D52" s="5" t="s">
        <v>21</v>
      </c>
      <c r="E52" s="5">
        <v>2</v>
      </c>
      <c r="F52" s="5">
        <f t="shared" si="9"/>
        <v>0</v>
      </c>
      <c r="G52" s="5">
        <f t="shared" si="10"/>
        <v>2</v>
      </c>
      <c r="H52" s="5">
        <f t="shared" si="11"/>
        <v>0</v>
      </c>
      <c r="I52" s="75"/>
      <c r="J52" s="76"/>
      <c r="K52" s="76"/>
      <c r="L52" s="76"/>
      <c r="M52" s="76"/>
      <c r="N52" s="76"/>
      <c r="O52" s="76"/>
      <c r="P52" s="77"/>
      <c r="Q52" s="96"/>
      <c r="R52" s="87"/>
    </row>
    <row r="53" spans="1:19" x14ac:dyDescent="0.35">
      <c r="A53" s="81"/>
      <c r="B53" s="84"/>
      <c r="C53" s="4" t="s">
        <v>27</v>
      </c>
      <c r="D53" s="5" t="s">
        <v>21</v>
      </c>
      <c r="E53" s="5">
        <v>2</v>
      </c>
      <c r="F53" s="5">
        <f t="shared" si="9"/>
        <v>0</v>
      </c>
      <c r="G53" s="5">
        <f t="shared" si="10"/>
        <v>2</v>
      </c>
      <c r="H53" s="5">
        <f t="shared" si="11"/>
        <v>0</v>
      </c>
      <c r="I53" s="92"/>
      <c r="J53" s="93"/>
      <c r="K53" s="93"/>
      <c r="L53" s="93"/>
      <c r="M53" s="93"/>
      <c r="N53" s="93"/>
      <c r="O53" s="93"/>
      <c r="P53" s="94"/>
      <c r="Q53" s="96"/>
      <c r="R53" s="87"/>
    </row>
    <row r="54" spans="1:19" x14ac:dyDescent="0.35">
      <c r="A54" s="81"/>
      <c r="B54" s="84"/>
      <c r="C54" s="15" t="s">
        <v>219</v>
      </c>
      <c r="D54" s="5" t="s">
        <v>21</v>
      </c>
      <c r="E54" s="5">
        <v>1</v>
      </c>
      <c r="F54" s="5">
        <f t="shared" si="9"/>
        <v>0</v>
      </c>
      <c r="G54" s="5">
        <f t="shared" si="10"/>
        <v>1</v>
      </c>
      <c r="H54" s="5">
        <f t="shared" si="11"/>
        <v>0</v>
      </c>
      <c r="I54" s="75"/>
      <c r="J54" s="76"/>
      <c r="K54" s="76"/>
      <c r="L54" s="76"/>
      <c r="M54" s="76"/>
      <c r="N54" s="76"/>
      <c r="O54" s="76"/>
      <c r="P54" s="77"/>
      <c r="Q54" s="96"/>
      <c r="R54" s="87"/>
    </row>
    <row r="55" spans="1:19" x14ac:dyDescent="0.35">
      <c r="A55" s="81"/>
      <c r="B55" s="84"/>
      <c r="C55" s="15" t="s">
        <v>220</v>
      </c>
      <c r="D55" s="5" t="s">
        <v>21</v>
      </c>
      <c r="E55" s="5">
        <v>3</v>
      </c>
      <c r="F55" s="5">
        <f t="shared" si="9"/>
        <v>0</v>
      </c>
      <c r="G55" s="5">
        <f t="shared" si="10"/>
        <v>3</v>
      </c>
      <c r="H55" s="5">
        <f t="shared" si="11"/>
        <v>0</v>
      </c>
      <c r="I55" s="92"/>
      <c r="J55" s="93"/>
      <c r="K55" s="93"/>
      <c r="L55" s="93"/>
      <c r="M55" s="93"/>
      <c r="N55" s="93"/>
      <c r="O55" s="93"/>
      <c r="P55" s="94"/>
      <c r="Q55" s="96"/>
      <c r="R55" s="87"/>
    </row>
    <row r="56" spans="1:19" x14ac:dyDescent="0.35">
      <c r="A56" s="82"/>
      <c r="B56" s="85"/>
      <c r="C56" s="15" t="s">
        <v>301</v>
      </c>
      <c r="D56" s="5" t="s">
        <v>9</v>
      </c>
      <c r="E56" s="5">
        <v>4</v>
      </c>
      <c r="F56" s="5">
        <f t="shared" si="9"/>
        <v>4</v>
      </c>
      <c r="G56" s="5">
        <f t="shared" si="10"/>
        <v>0</v>
      </c>
      <c r="H56" s="5">
        <f t="shared" si="11"/>
        <v>0</v>
      </c>
      <c r="I56" s="75"/>
      <c r="J56" s="76"/>
      <c r="K56" s="76"/>
      <c r="L56" s="76"/>
      <c r="M56" s="76"/>
      <c r="N56" s="76"/>
      <c r="O56" s="76"/>
      <c r="P56" s="77"/>
      <c r="Q56" s="97"/>
      <c r="R56" s="88"/>
      <c r="S56" s="56">
        <f>R45</f>
        <v>1</v>
      </c>
    </row>
    <row r="57" spans="1:19" ht="4" customHeight="1" x14ac:dyDescent="0.35"/>
    <row r="58" spans="1:19" x14ac:dyDescent="0.35">
      <c r="A58" s="78">
        <v>5</v>
      </c>
      <c r="B58" s="106" t="s">
        <v>200</v>
      </c>
      <c r="C58" s="4" t="s">
        <v>114</v>
      </c>
      <c r="D58" s="5" t="s">
        <v>9</v>
      </c>
      <c r="E58" s="5">
        <v>1</v>
      </c>
      <c r="F58" s="5">
        <f>IF($D58=$F$3,$E58,0)</f>
        <v>1</v>
      </c>
      <c r="G58" s="5">
        <f>IF(D58=$G$3,$E58,0)</f>
        <v>0</v>
      </c>
      <c r="H58" s="5">
        <f>IF($D58=$H$3,$E58,0)</f>
        <v>0</v>
      </c>
      <c r="I58" s="92"/>
      <c r="J58" s="93"/>
      <c r="K58" s="93"/>
      <c r="L58" s="93"/>
      <c r="M58" s="93"/>
      <c r="N58" s="93"/>
      <c r="O58" s="93"/>
      <c r="P58" s="94"/>
      <c r="Q58" s="79"/>
      <c r="R58" s="86">
        <f>SUM(G58:G69)/SUM(G58:H69)</f>
        <v>1</v>
      </c>
    </row>
    <row r="59" spans="1:19" x14ac:dyDescent="0.35">
      <c r="A59" s="78"/>
      <c r="B59" s="106"/>
      <c r="C59" s="4" t="s">
        <v>113</v>
      </c>
      <c r="D59" s="5" t="s">
        <v>21</v>
      </c>
      <c r="E59" s="5">
        <v>4</v>
      </c>
      <c r="F59" s="5">
        <f t="shared" ref="F59:F65" si="12">IF(D59="NA",E59,0)</f>
        <v>0</v>
      </c>
      <c r="G59" s="5">
        <f t="shared" ref="G59:G65" si="13">IF(D59=$G$3,E59,0)</f>
        <v>4</v>
      </c>
      <c r="H59" s="5">
        <f t="shared" ref="H59:H65" si="14">IF($D59=$H$3,$E59,0)</f>
        <v>0</v>
      </c>
      <c r="I59" s="92"/>
      <c r="J59" s="93"/>
      <c r="K59" s="93"/>
      <c r="L59" s="93"/>
      <c r="M59" s="93"/>
      <c r="N59" s="93"/>
      <c r="O59" s="93"/>
      <c r="P59" s="94"/>
      <c r="Q59" s="79"/>
      <c r="R59" s="87"/>
    </row>
    <row r="60" spans="1:19" x14ac:dyDescent="0.35">
      <c r="A60" s="78"/>
      <c r="B60" s="106"/>
      <c r="C60" s="4" t="s">
        <v>29</v>
      </c>
      <c r="D60" s="5" t="s">
        <v>21</v>
      </c>
      <c r="E60" s="5">
        <v>1</v>
      </c>
      <c r="F60" s="5">
        <f t="shared" si="12"/>
        <v>0</v>
      </c>
      <c r="G60" s="5">
        <f t="shared" si="13"/>
        <v>1</v>
      </c>
      <c r="H60" s="5">
        <f t="shared" si="14"/>
        <v>0</v>
      </c>
      <c r="I60" s="92"/>
      <c r="J60" s="93"/>
      <c r="K60" s="93"/>
      <c r="L60" s="93"/>
      <c r="M60" s="93"/>
      <c r="N60" s="93"/>
      <c r="O60" s="93"/>
      <c r="P60" s="94"/>
      <c r="Q60" s="79"/>
      <c r="R60" s="87"/>
    </row>
    <row r="61" spans="1:19" x14ac:dyDescent="0.35">
      <c r="A61" s="78"/>
      <c r="B61" s="106"/>
      <c r="C61" s="4" t="s">
        <v>115</v>
      </c>
      <c r="D61" s="5" t="s">
        <v>21</v>
      </c>
      <c r="E61" s="5">
        <v>2</v>
      </c>
      <c r="F61" s="5">
        <f t="shared" si="12"/>
        <v>0</v>
      </c>
      <c r="G61" s="5">
        <f t="shared" si="13"/>
        <v>2</v>
      </c>
      <c r="H61" s="5">
        <f t="shared" si="14"/>
        <v>0</v>
      </c>
      <c r="I61" s="92"/>
      <c r="J61" s="93"/>
      <c r="K61" s="93"/>
      <c r="L61" s="93"/>
      <c r="M61" s="93"/>
      <c r="N61" s="93"/>
      <c r="O61" s="93"/>
      <c r="P61" s="94"/>
      <c r="Q61" s="79"/>
      <c r="R61" s="87"/>
    </row>
    <row r="62" spans="1:19" x14ac:dyDescent="0.35">
      <c r="A62" s="78"/>
      <c r="B62" s="106"/>
      <c r="C62" s="4" t="s">
        <v>31</v>
      </c>
      <c r="D62" s="5" t="s">
        <v>21</v>
      </c>
      <c r="E62" s="5">
        <v>2</v>
      </c>
      <c r="F62" s="5">
        <f t="shared" si="12"/>
        <v>0</v>
      </c>
      <c r="G62" s="5">
        <f t="shared" si="13"/>
        <v>2</v>
      </c>
      <c r="H62" s="5">
        <f t="shared" si="14"/>
        <v>0</v>
      </c>
      <c r="I62" s="92"/>
      <c r="J62" s="93"/>
      <c r="K62" s="93"/>
      <c r="L62" s="93"/>
      <c r="M62" s="93"/>
      <c r="N62" s="93"/>
      <c r="O62" s="93"/>
      <c r="P62" s="94"/>
      <c r="Q62" s="79"/>
      <c r="R62" s="87"/>
    </row>
    <row r="63" spans="1:19" x14ac:dyDescent="0.35">
      <c r="A63" s="78"/>
      <c r="B63" s="106"/>
      <c r="C63" s="4" t="s">
        <v>4</v>
      </c>
      <c r="D63" s="5" t="s">
        <v>21</v>
      </c>
      <c r="E63" s="5">
        <v>3</v>
      </c>
      <c r="F63" s="5">
        <f t="shared" si="12"/>
        <v>0</v>
      </c>
      <c r="G63" s="5">
        <f t="shared" si="13"/>
        <v>3</v>
      </c>
      <c r="H63" s="5">
        <f t="shared" si="14"/>
        <v>0</v>
      </c>
      <c r="I63" s="92"/>
      <c r="J63" s="93"/>
      <c r="K63" s="93"/>
      <c r="L63" s="93"/>
      <c r="M63" s="93"/>
      <c r="N63" s="93"/>
      <c r="O63" s="93"/>
      <c r="P63" s="94"/>
      <c r="Q63" s="79"/>
      <c r="R63" s="87"/>
    </row>
    <row r="64" spans="1:19" x14ac:dyDescent="0.35">
      <c r="A64" s="78"/>
      <c r="B64" s="106"/>
      <c r="C64" s="4" t="s">
        <v>6</v>
      </c>
      <c r="D64" s="5" t="s">
        <v>21</v>
      </c>
      <c r="E64" s="5">
        <v>2</v>
      </c>
      <c r="F64" s="5">
        <f t="shared" si="12"/>
        <v>0</v>
      </c>
      <c r="G64" s="5">
        <f t="shared" si="13"/>
        <v>2</v>
      </c>
      <c r="H64" s="5">
        <f t="shared" si="14"/>
        <v>0</v>
      </c>
      <c r="I64" s="75"/>
      <c r="J64" s="76"/>
      <c r="K64" s="76"/>
      <c r="L64" s="76"/>
      <c r="M64" s="76"/>
      <c r="N64" s="76"/>
      <c r="O64" s="76"/>
      <c r="P64" s="77"/>
      <c r="Q64" s="79"/>
      <c r="R64" s="87"/>
    </row>
    <row r="65" spans="1:19" x14ac:dyDescent="0.35">
      <c r="A65" s="78"/>
      <c r="B65" s="106"/>
      <c r="C65" s="4" t="s">
        <v>27</v>
      </c>
      <c r="D65" s="5" t="s">
        <v>21</v>
      </c>
      <c r="E65" s="5">
        <v>2</v>
      </c>
      <c r="F65" s="5">
        <f t="shared" si="12"/>
        <v>0</v>
      </c>
      <c r="G65" s="5">
        <f t="shared" si="13"/>
        <v>2</v>
      </c>
      <c r="H65" s="5">
        <f t="shared" si="14"/>
        <v>0</v>
      </c>
      <c r="I65" s="92"/>
      <c r="J65" s="93"/>
      <c r="K65" s="93"/>
      <c r="L65" s="93"/>
      <c r="M65" s="93"/>
      <c r="N65" s="93"/>
      <c r="O65" s="93"/>
      <c r="P65" s="94"/>
      <c r="Q65" s="79"/>
      <c r="R65" s="87"/>
    </row>
    <row r="66" spans="1:19" x14ac:dyDescent="0.35">
      <c r="A66" s="78"/>
      <c r="B66" s="106"/>
      <c r="C66" s="4"/>
      <c r="D66" s="5"/>
      <c r="E66" s="5"/>
      <c r="F66" s="5"/>
      <c r="G66" s="5"/>
      <c r="H66" s="5"/>
      <c r="I66" s="92"/>
      <c r="J66" s="93"/>
      <c r="K66" s="93"/>
      <c r="L66" s="93"/>
      <c r="M66" s="93"/>
      <c r="N66" s="93"/>
      <c r="O66" s="93"/>
      <c r="P66" s="94"/>
      <c r="Q66" s="79"/>
      <c r="R66" s="87"/>
    </row>
    <row r="67" spans="1:19" x14ac:dyDescent="0.35">
      <c r="A67" s="78"/>
      <c r="B67" s="106"/>
      <c r="C67" s="4"/>
      <c r="D67" s="5"/>
      <c r="E67" s="5"/>
      <c r="F67" s="5"/>
      <c r="G67" s="5"/>
      <c r="H67" s="5"/>
      <c r="I67" s="92"/>
      <c r="J67" s="93"/>
      <c r="K67" s="93"/>
      <c r="L67" s="93"/>
      <c r="M67" s="93"/>
      <c r="N67" s="93"/>
      <c r="O67" s="93"/>
      <c r="P67" s="94"/>
      <c r="Q67" s="79"/>
      <c r="R67" s="87"/>
    </row>
    <row r="68" spans="1:19" x14ac:dyDescent="0.35">
      <c r="A68" s="78"/>
      <c r="B68" s="106"/>
      <c r="C68" s="4"/>
      <c r="D68" s="5"/>
      <c r="E68" s="5"/>
      <c r="F68" s="5"/>
      <c r="G68" s="5"/>
      <c r="H68" s="5"/>
      <c r="I68" s="92"/>
      <c r="J68" s="93"/>
      <c r="K68" s="93"/>
      <c r="L68" s="93"/>
      <c r="M68" s="93"/>
      <c r="N68" s="93"/>
      <c r="O68" s="93"/>
      <c r="P68" s="94"/>
      <c r="Q68" s="79"/>
      <c r="R68" s="87"/>
    </row>
    <row r="69" spans="1:19" x14ac:dyDescent="0.35">
      <c r="A69" s="78"/>
      <c r="B69" s="106"/>
      <c r="C69" s="4"/>
      <c r="D69" s="5"/>
      <c r="E69" s="5"/>
      <c r="F69" s="5"/>
      <c r="G69" s="5"/>
      <c r="H69" s="5"/>
      <c r="I69" s="92"/>
      <c r="J69" s="93"/>
      <c r="K69" s="93"/>
      <c r="L69" s="93"/>
      <c r="M69" s="93"/>
      <c r="N69" s="93"/>
      <c r="O69" s="93"/>
      <c r="P69" s="94"/>
      <c r="Q69" s="79"/>
      <c r="R69" s="88"/>
      <c r="S69" s="56">
        <f>R58</f>
        <v>1</v>
      </c>
    </row>
    <row r="70" spans="1:19" ht="4" customHeight="1" x14ac:dyDescent="0.35"/>
    <row r="71" spans="1:19" x14ac:dyDescent="0.35">
      <c r="A71" s="78">
        <v>6</v>
      </c>
      <c r="B71" s="78" t="s">
        <v>84</v>
      </c>
      <c r="C71" s="4" t="s">
        <v>114</v>
      </c>
      <c r="D71" s="5" t="s">
        <v>376</v>
      </c>
      <c r="E71" s="5">
        <v>1</v>
      </c>
      <c r="F71" s="5">
        <f>IF($D71=$F$3,$E71,0)</f>
        <v>0</v>
      </c>
      <c r="G71" s="5">
        <f>IF(D71=$G$3,$E71,0)</f>
        <v>0</v>
      </c>
      <c r="H71" s="5">
        <f>IF($D71=$H$3,$E71,0)</f>
        <v>1</v>
      </c>
      <c r="I71" s="92"/>
      <c r="J71" s="93"/>
      <c r="K71" s="93"/>
      <c r="L71" s="93"/>
      <c r="M71" s="93"/>
      <c r="N71" s="93"/>
      <c r="O71" s="93"/>
      <c r="P71" s="94"/>
      <c r="Q71" s="79"/>
      <c r="R71" s="86">
        <f>SUM(G71:G82)/SUM(G71:H82)</f>
        <v>0</v>
      </c>
    </row>
    <row r="72" spans="1:19" x14ac:dyDescent="0.35">
      <c r="A72" s="78"/>
      <c r="B72" s="78"/>
      <c r="C72" s="4" t="s">
        <v>113</v>
      </c>
      <c r="D72" s="5" t="s">
        <v>376</v>
      </c>
      <c r="E72" s="5">
        <v>4</v>
      </c>
      <c r="F72" s="5">
        <f t="shared" ref="F72:F78" si="15">IF(D72="NA",E72,0)</f>
        <v>0</v>
      </c>
      <c r="G72" s="5">
        <f t="shared" ref="G72:G78" si="16">IF(D72=$G$3,E72,0)</f>
        <v>0</v>
      </c>
      <c r="H72" s="5">
        <f t="shared" ref="H72:H78" si="17">IF($D72=$H$3,$E72,0)</f>
        <v>4</v>
      </c>
      <c r="I72" s="92"/>
      <c r="J72" s="93"/>
      <c r="K72" s="93"/>
      <c r="L72" s="93"/>
      <c r="M72" s="93"/>
      <c r="N72" s="93"/>
      <c r="O72" s="93"/>
      <c r="P72" s="94"/>
      <c r="Q72" s="79"/>
      <c r="R72" s="87"/>
    </row>
    <row r="73" spans="1:19" x14ac:dyDescent="0.35">
      <c r="A73" s="78"/>
      <c r="B73" s="78"/>
      <c r="C73" s="4" t="s">
        <v>29</v>
      </c>
      <c r="D73" s="5" t="s">
        <v>376</v>
      </c>
      <c r="E73" s="5">
        <v>1</v>
      </c>
      <c r="F73" s="5">
        <f t="shared" si="15"/>
        <v>0</v>
      </c>
      <c r="G73" s="5">
        <f t="shared" si="16"/>
        <v>0</v>
      </c>
      <c r="H73" s="5">
        <f t="shared" si="17"/>
        <v>1</v>
      </c>
      <c r="I73" s="92"/>
      <c r="J73" s="93"/>
      <c r="K73" s="93"/>
      <c r="L73" s="93"/>
      <c r="M73" s="93"/>
      <c r="N73" s="93"/>
      <c r="O73" s="93"/>
      <c r="P73" s="94"/>
      <c r="Q73" s="79"/>
      <c r="R73" s="87"/>
    </row>
    <row r="74" spans="1:19" x14ac:dyDescent="0.35">
      <c r="A74" s="78"/>
      <c r="B74" s="78"/>
      <c r="C74" s="4" t="s">
        <v>115</v>
      </c>
      <c r="D74" s="5" t="s">
        <v>376</v>
      </c>
      <c r="E74" s="5">
        <v>2</v>
      </c>
      <c r="F74" s="5">
        <f t="shared" si="15"/>
        <v>0</v>
      </c>
      <c r="G74" s="5">
        <f t="shared" si="16"/>
        <v>0</v>
      </c>
      <c r="H74" s="5">
        <f t="shared" si="17"/>
        <v>2</v>
      </c>
      <c r="I74" s="92"/>
      <c r="J74" s="93"/>
      <c r="K74" s="93"/>
      <c r="L74" s="93"/>
      <c r="M74" s="93"/>
      <c r="N74" s="93"/>
      <c r="O74" s="93"/>
      <c r="P74" s="94"/>
      <c r="Q74" s="79"/>
      <c r="R74" s="87"/>
    </row>
    <row r="75" spans="1:19" x14ac:dyDescent="0.35">
      <c r="A75" s="78"/>
      <c r="B75" s="78"/>
      <c r="C75" s="4" t="s">
        <v>31</v>
      </c>
      <c r="D75" s="5" t="s">
        <v>376</v>
      </c>
      <c r="E75" s="5">
        <v>2</v>
      </c>
      <c r="F75" s="5">
        <f t="shared" si="15"/>
        <v>0</v>
      </c>
      <c r="G75" s="5">
        <f t="shared" si="16"/>
        <v>0</v>
      </c>
      <c r="H75" s="5">
        <f t="shared" si="17"/>
        <v>2</v>
      </c>
      <c r="I75" s="92"/>
      <c r="J75" s="93"/>
      <c r="K75" s="93"/>
      <c r="L75" s="93"/>
      <c r="M75" s="93"/>
      <c r="N75" s="93"/>
      <c r="O75" s="93"/>
      <c r="P75" s="94"/>
      <c r="Q75" s="79"/>
      <c r="R75" s="87"/>
    </row>
    <row r="76" spans="1:19" x14ac:dyDescent="0.35">
      <c r="A76" s="78"/>
      <c r="B76" s="78"/>
      <c r="C76" s="4" t="s">
        <v>4</v>
      </c>
      <c r="D76" s="5" t="s">
        <v>376</v>
      </c>
      <c r="E76" s="5">
        <v>3</v>
      </c>
      <c r="F76" s="5">
        <f t="shared" si="15"/>
        <v>0</v>
      </c>
      <c r="G76" s="5">
        <f t="shared" si="16"/>
        <v>0</v>
      </c>
      <c r="H76" s="5">
        <f t="shared" si="17"/>
        <v>3</v>
      </c>
      <c r="I76" s="92"/>
      <c r="J76" s="93"/>
      <c r="K76" s="93"/>
      <c r="L76" s="93"/>
      <c r="M76" s="93"/>
      <c r="N76" s="93"/>
      <c r="O76" s="93"/>
      <c r="P76" s="94"/>
      <c r="Q76" s="79"/>
      <c r="R76" s="87"/>
    </row>
    <row r="77" spans="1:19" x14ac:dyDescent="0.35">
      <c r="A77" s="78"/>
      <c r="B77" s="78"/>
      <c r="C77" s="4" t="s">
        <v>6</v>
      </c>
      <c r="D77" s="5" t="s">
        <v>376</v>
      </c>
      <c r="E77" s="5">
        <v>2</v>
      </c>
      <c r="F77" s="5">
        <f t="shared" si="15"/>
        <v>0</v>
      </c>
      <c r="G77" s="5">
        <f t="shared" si="16"/>
        <v>0</v>
      </c>
      <c r="H77" s="5">
        <f t="shared" si="17"/>
        <v>2</v>
      </c>
      <c r="I77" s="75" t="s">
        <v>302</v>
      </c>
      <c r="J77" s="76"/>
      <c r="K77" s="76"/>
      <c r="L77" s="76"/>
      <c r="M77" s="76"/>
      <c r="N77" s="76"/>
      <c r="O77" s="76"/>
      <c r="P77" s="77"/>
      <c r="Q77" s="79"/>
      <c r="R77" s="87"/>
    </row>
    <row r="78" spans="1:19" x14ac:dyDescent="0.35">
      <c r="A78" s="78"/>
      <c r="B78" s="78"/>
      <c r="C78" s="4" t="s">
        <v>27</v>
      </c>
      <c r="D78" s="5" t="s">
        <v>376</v>
      </c>
      <c r="E78" s="5">
        <v>2</v>
      </c>
      <c r="F78" s="5">
        <f t="shared" si="15"/>
        <v>0</v>
      </c>
      <c r="G78" s="5">
        <f t="shared" si="16"/>
        <v>0</v>
      </c>
      <c r="H78" s="5">
        <f t="shared" si="17"/>
        <v>2</v>
      </c>
      <c r="I78" s="92"/>
      <c r="J78" s="93"/>
      <c r="K78" s="93"/>
      <c r="L78" s="93"/>
      <c r="M78" s="93"/>
      <c r="N78" s="93"/>
      <c r="O78" s="93"/>
      <c r="P78" s="94"/>
      <c r="Q78" s="79"/>
      <c r="R78" s="87"/>
    </row>
    <row r="79" spans="1:19" x14ac:dyDescent="0.35">
      <c r="A79" s="78"/>
      <c r="B79" s="78"/>
      <c r="C79" s="4"/>
      <c r="D79" s="5"/>
      <c r="E79" s="5"/>
      <c r="F79" s="5"/>
      <c r="G79" s="5"/>
      <c r="H79" s="5"/>
      <c r="I79" s="92"/>
      <c r="J79" s="93"/>
      <c r="K79" s="93"/>
      <c r="L79" s="93"/>
      <c r="M79" s="93"/>
      <c r="N79" s="93"/>
      <c r="O79" s="93"/>
      <c r="P79" s="94"/>
      <c r="Q79" s="79"/>
      <c r="R79" s="87"/>
    </row>
    <row r="80" spans="1:19" x14ac:dyDescent="0.35">
      <c r="A80" s="78"/>
      <c r="B80" s="78"/>
      <c r="C80" s="4"/>
      <c r="D80" s="5"/>
      <c r="E80" s="5"/>
      <c r="F80" s="5"/>
      <c r="G80" s="5"/>
      <c r="H80" s="5"/>
      <c r="I80" s="92"/>
      <c r="J80" s="93"/>
      <c r="K80" s="93"/>
      <c r="L80" s="93"/>
      <c r="M80" s="93"/>
      <c r="N80" s="93"/>
      <c r="O80" s="93"/>
      <c r="P80" s="94"/>
      <c r="Q80" s="79"/>
      <c r="R80" s="87"/>
    </row>
    <row r="81" spans="1:19" x14ac:dyDescent="0.35">
      <c r="A81" s="78"/>
      <c r="B81" s="78"/>
      <c r="C81" s="4"/>
      <c r="D81" s="5"/>
      <c r="E81" s="5"/>
      <c r="F81" s="5"/>
      <c r="G81" s="5"/>
      <c r="H81" s="5"/>
      <c r="I81" s="92"/>
      <c r="J81" s="93"/>
      <c r="K81" s="93"/>
      <c r="L81" s="93"/>
      <c r="M81" s="93"/>
      <c r="N81" s="93"/>
      <c r="O81" s="93"/>
      <c r="P81" s="94"/>
      <c r="Q81" s="79"/>
      <c r="R81" s="87"/>
    </row>
    <row r="82" spans="1:19" x14ac:dyDescent="0.35">
      <c r="A82" s="78"/>
      <c r="B82" s="78"/>
      <c r="C82" s="4"/>
      <c r="D82" s="5"/>
      <c r="E82" s="5"/>
      <c r="F82" s="5"/>
      <c r="G82" s="5"/>
      <c r="H82" s="5"/>
      <c r="I82" s="92"/>
      <c r="J82" s="93"/>
      <c r="K82" s="93"/>
      <c r="L82" s="93"/>
      <c r="M82" s="93"/>
      <c r="N82" s="93"/>
      <c r="O82" s="93"/>
      <c r="P82" s="94"/>
      <c r="Q82" s="79"/>
      <c r="R82" s="88"/>
      <c r="S82" s="56">
        <f>R71</f>
        <v>0</v>
      </c>
    </row>
  </sheetData>
  <mergeCells count="86">
    <mergeCell ref="A71:A82"/>
    <mergeCell ref="B71:B82"/>
    <mergeCell ref="I71:P71"/>
    <mergeCell ref="Q71:Q82"/>
    <mergeCell ref="R71:R82"/>
    <mergeCell ref="I72:P72"/>
    <mergeCell ref="I73:P73"/>
    <mergeCell ref="I74:P74"/>
    <mergeCell ref="I75:P75"/>
    <mergeCell ref="I76:P76"/>
    <mergeCell ref="I77:P77"/>
    <mergeCell ref="I78:P78"/>
    <mergeCell ref="I79:P79"/>
    <mergeCell ref="I80:P80"/>
    <mergeCell ref="I81:P81"/>
    <mergeCell ref="I82:P82"/>
    <mergeCell ref="A58:A69"/>
    <mergeCell ref="B58:B69"/>
    <mergeCell ref="I58:P58"/>
    <mergeCell ref="Q58:Q69"/>
    <mergeCell ref="R58:R69"/>
    <mergeCell ref="I59:P59"/>
    <mergeCell ref="I60:P60"/>
    <mergeCell ref="I61:P61"/>
    <mergeCell ref="I62:P62"/>
    <mergeCell ref="I63:P63"/>
    <mergeCell ref="I64:P64"/>
    <mergeCell ref="I65:P65"/>
    <mergeCell ref="I66:P66"/>
    <mergeCell ref="I67:P67"/>
    <mergeCell ref="I68:P68"/>
    <mergeCell ref="I69:P69"/>
    <mergeCell ref="R45:R56"/>
    <mergeCell ref="I46:P46"/>
    <mergeCell ref="I47:P47"/>
    <mergeCell ref="I48:P48"/>
    <mergeCell ref="I49:P49"/>
    <mergeCell ref="I50:P50"/>
    <mergeCell ref="I51:P51"/>
    <mergeCell ref="I52:P52"/>
    <mergeCell ref="I53:P53"/>
    <mergeCell ref="I54:P54"/>
    <mergeCell ref="I55:P55"/>
    <mergeCell ref="I56:P56"/>
    <mergeCell ref="Q45:Q56"/>
    <mergeCell ref="A1:P1"/>
    <mergeCell ref="I3:P3"/>
    <mergeCell ref="I5:P5"/>
    <mergeCell ref="A6:A17"/>
    <mergeCell ref="B6:B17"/>
    <mergeCell ref="I6:P6"/>
    <mergeCell ref="I15:P15"/>
    <mergeCell ref="I16:P16"/>
    <mergeCell ref="Q6:Q17"/>
    <mergeCell ref="R6:R17"/>
    <mergeCell ref="I7:P7"/>
    <mergeCell ref="I8:P8"/>
    <mergeCell ref="I9:P9"/>
    <mergeCell ref="I10:P10"/>
    <mergeCell ref="I11:P11"/>
    <mergeCell ref="I12:P12"/>
    <mergeCell ref="I13:P13"/>
    <mergeCell ref="I14:P14"/>
    <mergeCell ref="R19:R30"/>
    <mergeCell ref="A32:A43"/>
    <mergeCell ref="B32:B43"/>
    <mergeCell ref="I32:P32"/>
    <mergeCell ref="Q32:Q43"/>
    <mergeCell ref="R32:R43"/>
    <mergeCell ref="I33:P33"/>
    <mergeCell ref="I40:P40"/>
    <mergeCell ref="I41:P41"/>
    <mergeCell ref="I42:P42"/>
    <mergeCell ref="I43:P43"/>
    <mergeCell ref="I34:P34"/>
    <mergeCell ref="I35:P35"/>
    <mergeCell ref="I36:P36"/>
    <mergeCell ref="I37:P37"/>
    <mergeCell ref="I38:P38"/>
    <mergeCell ref="I39:P39"/>
    <mergeCell ref="A19:A30"/>
    <mergeCell ref="B19:B30"/>
    <mergeCell ref="Q19:Q30"/>
    <mergeCell ref="A45:A56"/>
    <mergeCell ref="B45:B56"/>
    <mergeCell ref="I45:P45"/>
  </mergeCells>
  <conditionalFormatting sqref="D1:D30">
    <cfRule type="cellIs" dxfId="609" priority="12" operator="equal">
      <formula>"N"</formula>
    </cfRule>
    <cfRule type="cellIs" dxfId="608" priority="13" operator="equal">
      <formula>"Y"</formula>
    </cfRule>
  </conditionalFormatting>
  <conditionalFormatting sqref="D32:D65">
    <cfRule type="cellIs" dxfId="607" priority="2" operator="equal">
      <formula>"N"</formula>
    </cfRule>
  </conditionalFormatting>
  <conditionalFormatting sqref="D32:D82">
    <cfRule type="cellIs" dxfId="606" priority="1" operator="equal">
      <formula>"Y"</formula>
    </cfRule>
  </conditionalFormatting>
  <conditionalFormatting sqref="D68 F68">
    <cfRule type="cellIs" dxfId="605" priority="112" operator="equal">
      <formula>"N"</formula>
    </cfRule>
  </conditionalFormatting>
  <conditionalFormatting sqref="D70:D78 D82:H82">
    <cfRule type="cellIs" dxfId="604" priority="183" operator="equal">
      <formula>"N"</formula>
    </cfRule>
  </conditionalFormatting>
  <conditionalFormatting sqref="D81 F81">
    <cfRule type="cellIs" dxfId="603" priority="185" operator="equal">
      <formula>"N"</formula>
    </cfRule>
  </conditionalFormatting>
  <conditionalFormatting sqref="D69:H69">
    <cfRule type="cellIs" dxfId="602" priority="110" operator="equal">
      <formula>"N"</formula>
    </cfRule>
    <cfRule type="cellIs" dxfId="601" priority="111" operator="equal">
      <formula>"Y"</formula>
    </cfRule>
  </conditionalFormatting>
  <conditionalFormatting sqref="D82:H82">
    <cfRule type="cellIs" dxfId="600" priority="184" operator="equal">
      <formula>"Y"</formula>
    </cfRule>
  </conditionalFormatting>
  <conditionalFormatting sqref="D2:P2 D4:P4 D17:P18">
    <cfRule type="cellIs" dxfId="599" priority="425" operator="equal">
      <formula>"Y"</formula>
    </cfRule>
    <cfRule type="cellIs" dxfId="598" priority="424" operator="equal">
      <formula>"N"</formula>
    </cfRule>
  </conditionalFormatting>
  <conditionalFormatting sqref="D30:P31">
    <cfRule type="cellIs" dxfId="597" priority="280" operator="equal">
      <formula>"Y"</formula>
    </cfRule>
    <cfRule type="cellIs" dxfId="596" priority="279" operator="equal">
      <formula>"N"</formula>
    </cfRule>
  </conditionalFormatting>
  <conditionalFormatting sqref="D57:P57 D70:P70">
    <cfRule type="cellIs" dxfId="595" priority="188" operator="equal">
      <formula>"Y"</formula>
    </cfRule>
    <cfRule type="cellIs" dxfId="594" priority="187" operator="equal">
      <formula>"N"</formula>
    </cfRule>
  </conditionalFormatting>
  <conditionalFormatting sqref="E49:E53">
    <cfRule type="cellIs" dxfId="593" priority="32" operator="equal">
      <formula>"N"</formula>
    </cfRule>
    <cfRule type="cellIs" dxfId="592" priority="33" operator="equal">
      <formula>"Y"</formula>
    </cfRule>
  </conditionalFormatting>
  <conditionalFormatting sqref="E58:E59 E62:E65">
    <cfRule type="cellIs" dxfId="591" priority="108" operator="equal">
      <formula>"N"</formula>
    </cfRule>
    <cfRule type="cellIs" dxfId="590" priority="109" operator="equal">
      <formula>"Y"</formula>
    </cfRule>
  </conditionalFormatting>
  <conditionalFormatting sqref="E71:E72 E75:E78">
    <cfRule type="cellIs" dxfId="589" priority="180" operator="equal">
      <formula>"Y"</formula>
    </cfRule>
    <cfRule type="cellIs" dxfId="588" priority="179" operator="equal">
      <formula>"N"</formula>
    </cfRule>
  </conditionalFormatting>
  <conditionalFormatting sqref="E10:F14 G12:H14">
    <cfRule type="cellIs" dxfId="587" priority="10" operator="equal">
      <formula>"N"</formula>
    </cfRule>
    <cfRule type="cellIs" dxfId="586" priority="11" operator="equal">
      <formula>"Y"</formula>
    </cfRule>
  </conditionalFormatting>
  <conditionalFormatting sqref="E32:H33">
    <cfRule type="cellIs" dxfId="585" priority="417" operator="equal">
      <formula>"Y"</formula>
    </cfRule>
    <cfRule type="cellIs" dxfId="584" priority="416" operator="equal">
      <formula>"N"</formula>
    </cfRule>
  </conditionalFormatting>
  <conditionalFormatting sqref="E55:H56">
    <cfRule type="cellIs" dxfId="583" priority="14" operator="equal">
      <formula>"N"</formula>
    </cfRule>
    <cfRule type="cellIs" dxfId="582" priority="15" operator="equal">
      <formula>"Y"</formula>
    </cfRule>
  </conditionalFormatting>
  <conditionalFormatting sqref="E3:I3">
    <cfRule type="cellIs" dxfId="581" priority="420" operator="equal">
      <formula>"N"</formula>
    </cfRule>
    <cfRule type="cellIs" dxfId="580" priority="421" operator="equal">
      <formula>"Y"</formula>
    </cfRule>
  </conditionalFormatting>
  <conditionalFormatting sqref="E5:I7">
    <cfRule type="cellIs" dxfId="579" priority="409" operator="equal">
      <formula>"Y"</formula>
    </cfRule>
    <cfRule type="cellIs" dxfId="578" priority="408" operator="equal">
      <formula>"N"</formula>
    </cfRule>
  </conditionalFormatting>
  <conditionalFormatting sqref="E45:I45 E46 F46:I50 I51:I54">
    <cfRule type="cellIs" dxfId="577" priority="36" operator="equal">
      <formula>"N"</formula>
    </cfRule>
    <cfRule type="cellIs" dxfId="576" priority="37" operator="equal">
      <formula>"Y"</formula>
    </cfRule>
  </conditionalFormatting>
  <conditionalFormatting sqref="E19:P19 E20:H20 I20:P26 G27:P27">
    <cfRule type="cellIs" dxfId="575" priority="374" operator="equal">
      <formula>"Y"</formula>
    </cfRule>
    <cfRule type="cellIs" dxfId="574" priority="373" operator="equal">
      <formula>"N"</formula>
    </cfRule>
  </conditionalFormatting>
  <conditionalFormatting sqref="F16 D83:P1048576">
    <cfRule type="cellIs" dxfId="573" priority="427" operator="equal">
      <formula>"Y"</formula>
    </cfRule>
    <cfRule type="cellIs" dxfId="572" priority="426" operator="equal">
      <formula>"N"</formula>
    </cfRule>
  </conditionalFormatting>
  <conditionalFormatting sqref="F21:F27">
    <cfRule type="cellIs" dxfId="571" priority="366" operator="equal">
      <formula>"Y"</formula>
    </cfRule>
    <cfRule type="cellIs" dxfId="570" priority="365" operator="equal">
      <formula>"N"</formula>
    </cfRule>
  </conditionalFormatting>
  <conditionalFormatting sqref="F29">
    <cfRule type="cellIs" dxfId="569" priority="378" operator="equal">
      <formula>"Y"</formula>
    </cfRule>
    <cfRule type="cellIs" dxfId="568" priority="377" operator="equal">
      <formula>"N"</formula>
    </cfRule>
  </conditionalFormatting>
  <conditionalFormatting sqref="F51:F54">
    <cfRule type="cellIs" dxfId="567" priority="22" operator="equal">
      <formula>"N"</formula>
    </cfRule>
    <cfRule type="cellIs" dxfId="566" priority="23" operator="equal">
      <formula>"Y"</formula>
    </cfRule>
  </conditionalFormatting>
  <conditionalFormatting sqref="F58:F65">
    <cfRule type="cellIs" dxfId="565" priority="101" operator="equal">
      <formula>"N"</formula>
    </cfRule>
    <cfRule type="cellIs" dxfId="564" priority="102" operator="equal">
      <formula>"Y"</formula>
    </cfRule>
  </conditionalFormatting>
  <conditionalFormatting sqref="F68">
    <cfRule type="cellIs" dxfId="563" priority="113" operator="equal">
      <formula>"Y"</formula>
    </cfRule>
  </conditionalFormatting>
  <conditionalFormatting sqref="F71:F78">
    <cfRule type="cellIs" dxfId="562" priority="169" operator="equal">
      <formula>"Y"</formula>
    </cfRule>
    <cfRule type="cellIs" dxfId="561" priority="168" operator="equal">
      <formula>"N"</formula>
    </cfRule>
  </conditionalFormatting>
  <conditionalFormatting sqref="F81">
    <cfRule type="cellIs" dxfId="560" priority="186" operator="equal">
      <formula>"Y"</formula>
    </cfRule>
  </conditionalFormatting>
  <conditionalFormatting sqref="F34:H34 E35:H38 E40:E41 G40:H41 F40:F42 D43:H44">
    <cfRule type="cellIs" dxfId="559" priority="419" operator="equal">
      <formula>"Y"</formula>
    </cfRule>
    <cfRule type="cellIs" dxfId="558" priority="418" operator="equal">
      <formula>"N"</formula>
    </cfRule>
  </conditionalFormatting>
  <conditionalFormatting sqref="F8:I9 G10:I11">
    <cfRule type="cellIs" dxfId="557" priority="422" operator="equal">
      <formula>"N"</formula>
    </cfRule>
    <cfRule type="cellIs" dxfId="556" priority="423" operator="equal">
      <formula>"Y"</formula>
    </cfRule>
  </conditionalFormatting>
  <conditionalFormatting sqref="G21:H26 E23:E27">
    <cfRule type="cellIs" dxfId="555" priority="363" operator="equal">
      <formula>"N"</formula>
    </cfRule>
    <cfRule type="cellIs" dxfId="554" priority="364" operator="equal">
      <formula>"Y"</formula>
    </cfRule>
  </conditionalFormatting>
  <conditionalFormatting sqref="G51:H52">
    <cfRule type="cellIs" dxfId="553" priority="29" operator="equal">
      <formula>"N"</formula>
    </cfRule>
    <cfRule type="cellIs" dxfId="552" priority="30" operator="equal">
      <formula>"Y"</formula>
    </cfRule>
  </conditionalFormatting>
  <conditionalFormatting sqref="G58:H64">
    <cfRule type="cellIs" dxfId="551" priority="104" operator="equal">
      <formula>"Y"</formula>
    </cfRule>
    <cfRule type="cellIs" dxfId="550" priority="103" operator="equal">
      <formula>"N"</formula>
    </cfRule>
  </conditionalFormatting>
  <conditionalFormatting sqref="G71:H77">
    <cfRule type="cellIs" dxfId="549" priority="171" operator="equal">
      <formula>"Y"</formula>
    </cfRule>
    <cfRule type="cellIs" dxfId="548" priority="170" operator="equal">
      <formula>"N"</formula>
    </cfRule>
  </conditionalFormatting>
  <conditionalFormatting sqref="I12:I16">
    <cfRule type="cellIs" dxfId="547" priority="8" operator="equal">
      <formula>"N"</formula>
    </cfRule>
    <cfRule type="cellIs" dxfId="546" priority="9" operator="equal">
      <formula>"Y"</formula>
    </cfRule>
  </conditionalFormatting>
  <conditionalFormatting sqref="I32:I44">
    <cfRule type="cellIs" dxfId="545" priority="340" operator="equal">
      <formula>"Y"</formula>
    </cfRule>
    <cfRule type="cellIs" dxfId="544" priority="339" operator="equal">
      <formula>"N"</formula>
    </cfRule>
  </conditionalFormatting>
  <conditionalFormatting sqref="I56">
    <cfRule type="cellIs" dxfId="543" priority="38" operator="equal">
      <formula>"N"</formula>
    </cfRule>
    <cfRule type="cellIs" dxfId="542" priority="39" operator="equal">
      <formula>"Y"</formula>
    </cfRule>
  </conditionalFormatting>
  <conditionalFormatting sqref="I58:I69">
    <cfRule type="cellIs" dxfId="541" priority="77" operator="equal">
      <formula>"N"</formula>
    </cfRule>
    <cfRule type="cellIs" dxfId="540" priority="78" operator="equal">
      <formula>"Y"</formula>
    </cfRule>
  </conditionalFormatting>
  <conditionalFormatting sqref="I71:I82">
    <cfRule type="cellIs" dxfId="539" priority="138" operator="equal">
      <formula>"N"</formula>
    </cfRule>
    <cfRule type="cellIs" dxfId="538" priority="139" operator="equal">
      <formula>"Y"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5" fitToHeight="0" orientation="landscape" r:id="rId1"/>
  <headerFooter>
    <oddFooter>&amp;L5S Report&amp;CN6A Branch&amp;RPage &amp;P of &amp;N</oddFooter>
  </headerFooter>
  <rowBreaks count="1" manualBreakCount="1">
    <brk id="43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0"/>
  <sheetViews>
    <sheetView view="pageBreakPreview" zoomScaleNormal="100" zoomScaleSheetLayoutView="100" workbookViewId="0">
      <pane ySplit="3" topLeftCell="A40" activePane="bottomLeft" state="frozen"/>
      <selection pane="bottomLeft" activeCell="D13" sqref="D13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5" width="2.81640625" style="6" hidden="1" customWidth="1"/>
    <col min="6" max="6" width="3.26953125" style="6" hidden="1" customWidth="1"/>
    <col min="7" max="8" width="2.81640625" style="6" hidden="1" customWidth="1"/>
    <col min="9" max="9" width="32.6328125" style="6" customWidth="1"/>
    <col min="10" max="10" width="40.6328125" customWidth="1"/>
    <col min="11" max="11" width="7.08984375" customWidth="1"/>
  </cols>
  <sheetData>
    <row r="1" spans="1:11" ht="16" customHeight="1" x14ac:dyDescent="0.45">
      <c r="A1" s="101" t="s">
        <v>387</v>
      </c>
      <c r="B1" s="101"/>
      <c r="C1" s="101"/>
      <c r="D1" s="101"/>
      <c r="E1" s="101"/>
      <c r="F1" s="101"/>
      <c r="G1" s="101"/>
      <c r="H1" s="101"/>
      <c r="I1" s="101"/>
      <c r="J1" s="11" t="s">
        <v>66</v>
      </c>
      <c r="K1" s="12"/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10" t="s">
        <v>3</v>
      </c>
      <c r="K3" s="23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SUM(E6:E83)</f>
        <v>49</v>
      </c>
      <c r="F5" s="26">
        <f>SUM(F6:F83)</f>
        <v>0</v>
      </c>
      <c r="G5" s="26">
        <f>SUM(G6:G83)</f>
        <v>37</v>
      </c>
      <c r="H5" s="26">
        <f>SUM(H6:H83)</f>
        <v>12</v>
      </c>
      <c r="I5" s="9">
        <f>G5/(E5-F5)</f>
        <v>0.75510204081632648</v>
      </c>
      <c r="J5" s="8"/>
      <c r="K5" s="9"/>
    </row>
    <row r="6" spans="1:11" x14ac:dyDescent="0.35">
      <c r="A6" s="78">
        <v>1</v>
      </c>
      <c r="B6" s="78" t="s">
        <v>174</v>
      </c>
      <c r="C6" s="4" t="s">
        <v>227</v>
      </c>
      <c r="D6" s="5" t="s">
        <v>21</v>
      </c>
      <c r="E6" s="5">
        <v>1</v>
      </c>
      <c r="F6" s="5">
        <f>IF($D6=$F$3,$E6,0)</f>
        <v>0</v>
      </c>
      <c r="G6" s="5">
        <f>IF(D6=$G$3,$E6,0)</f>
        <v>1</v>
      </c>
      <c r="H6" s="5">
        <f>IF($D6=$H$3,$E6,0)</f>
        <v>0</v>
      </c>
      <c r="I6" s="13"/>
      <c r="J6" s="79"/>
      <c r="K6" s="86">
        <f>SUM(G6:G15)/SUM(G6:H15)</f>
        <v>0.66666666666666663</v>
      </c>
    </row>
    <row r="7" spans="1:11" x14ac:dyDescent="0.35">
      <c r="A7" s="78"/>
      <c r="B7" s="78"/>
      <c r="C7" s="4" t="s">
        <v>228</v>
      </c>
      <c r="D7" s="5" t="s">
        <v>21</v>
      </c>
      <c r="E7" s="5">
        <v>1</v>
      </c>
      <c r="F7" s="5">
        <f t="shared" ref="F7:F15" si="0">IF(D7="NA",E7,0)</f>
        <v>0</v>
      </c>
      <c r="G7" s="5">
        <f t="shared" ref="G7:G15" si="1">IF(D7=$G$3,E7,0)</f>
        <v>1</v>
      </c>
      <c r="H7" s="5">
        <f t="shared" ref="H7:H15" si="2">IF($D7=$H$3,$E7,0)</f>
        <v>0</v>
      </c>
      <c r="I7" s="13"/>
      <c r="J7" s="79"/>
      <c r="K7" s="87"/>
    </row>
    <row r="8" spans="1:11" x14ac:dyDescent="0.35">
      <c r="A8" s="78"/>
      <c r="B8" s="78"/>
      <c r="C8" s="4" t="s">
        <v>229</v>
      </c>
      <c r="D8" s="5" t="s">
        <v>10</v>
      </c>
      <c r="E8" s="5">
        <v>2</v>
      </c>
      <c r="F8" s="5">
        <f t="shared" si="0"/>
        <v>0</v>
      </c>
      <c r="G8" s="5">
        <f t="shared" si="1"/>
        <v>0</v>
      </c>
      <c r="H8" s="5">
        <f t="shared" si="2"/>
        <v>2</v>
      </c>
      <c r="I8" s="13" t="s">
        <v>213</v>
      </c>
      <c r="J8" s="79"/>
      <c r="K8" s="87"/>
    </row>
    <row r="9" spans="1:11" x14ac:dyDescent="0.35">
      <c r="A9" s="78"/>
      <c r="B9" s="78"/>
      <c r="C9" s="4" t="s">
        <v>230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13"/>
      <c r="J9" s="79"/>
      <c r="K9" s="87"/>
    </row>
    <row r="10" spans="1:11" x14ac:dyDescent="0.35">
      <c r="A10" s="78"/>
      <c r="B10" s="78"/>
      <c r="C10" s="4" t="s">
        <v>31</v>
      </c>
      <c r="D10" s="5" t="s">
        <v>21</v>
      </c>
      <c r="E10" s="5">
        <v>2</v>
      </c>
      <c r="F10" s="5">
        <f t="shared" si="0"/>
        <v>0</v>
      </c>
      <c r="G10" s="5">
        <f t="shared" si="1"/>
        <v>2</v>
      </c>
      <c r="H10" s="5">
        <f t="shared" si="2"/>
        <v>0</v>
      </c>
      <c r="I10" s="21"/>
      <c r="J10" s="79"/>
      <c r="K10" s="87"/>
    </row>
    <row r="11" spans="1:11" x14ac:dyDescent="0.35">
      <c r="A11" s="78"/>
      <c r="B11" s="78"/>
      <c r="C11" s="4" t="s">
        <v>4</v>
      </c>
      <c r="D11" s="5" t="s">
        <v>376</v>
      </c>
      <c r="E11" s="5">
        <v>3</v>
      </c>
      <c r="F11" s="5">
        <f t="shared" si="0"/>
        <v>0</v>
      </c>
      <c r="G11" s="5">
        <f t="shared" si="1"/>
        <v>0</v>
      </c>
      <c r="H11" s="5">
        <f t="shared" si="2"/>
        <v>3</v>
      </c>
      <c r="I11" s="13"/>
      <c r="J11" s="79"/>
      <c r="K11" s="87"/>
    </row>
    <row r="12" spans="1:11" x14ac:dyDescent="0.35">
      <c r="A12" s="78"/>
      <c r="B12" s="78"/>
      <c r="C12" s="4" t="s">
        <v>6</v>
      </c>
      <c r="D12" s="5" t="s">
        <v>376</v>
      </c>
      <c r="E12" s="5">
        <v>2</v>
      </c>
      <c r="F12" s="5">
        <f t="shared" si="0"/>
        <v>0</v>
      </c>
      <c r="G12" s="5">
        <f t="shared" si="1"/>
        <v>0</v>
      </c>
      <c r="H12" s="5">
        <f t="shared" si="2"/>
        <v>2</v>
      </c>
      <c r="I12" s="13"/>
      <c r="J12" s="79"/>
      <c r="K12" s="87"/>
    </row>
    <row r="13" spans="1:11" x14ac:dyDescent="0.35">
      <c r="A13" s="78"/>
      <c r="B13" s="78"/>
      <c r="C13" s="4" t="s">
        <v>27</v>
      </c>
      <c r="D13" s="5" t="s">
        <v>21</v>
      </c>
      <c r="E13" s="5">
        <v>2</v>
      </c>
      <c r="F13" s="5">
        <f t="shared" si="0"/>
        <v>0</v>
      </c>
      <c r="G13" s="5">
        <f t="shared" si="1"/>
        <v>2</v>
      </c>
      <c r="H13" s="5">
        <f t="shared" si="2"/>
        <v>0</v>
      </c>
      <c r="I13" s="13"/>
      <c r="J13" s="79"/>
      <c r="K13" s="87"/>
    </row>
    <row r="14" spans="1:11" x14ac:dyDescent="0.35">
      <c r="A14" s="78"/>
      <c r="B14" s="78"/>
      <c r="C14" s="4" t="s">
        <v>231</v>
      </c>
      <c r="D14" s="5" t="s">
        <v>21</v>
      </c>
      <c r="E14" s="5">
        <v>3</v>
      </c>
      <c r="F14" s="5">
        <f t="shared" si="0"/>
        <v>0</v>
      </c>
      <c r="G14" s="5">
        <f t="shared" si="1"/>
        <v>3</v>
      </c>
      <c r="H14" s="5">
        <f t="shared" si="2"/>
        <v>0</v>
      </c>
      <c r="I14" s="13"/>
      <c r="J14" s="79"/>
      <c r="K14" s="87"/>
    </row>
    <row r="15" spans="1:11" x14ac:dyDescent="0.35">
      <c r="A15" s="78"/>
      <c r="B15" s="78"/>
      <c r="C15" s="4" t="s">
        <v>232</v>
      </c>
      <c r="D15" s="5" t="s">
        <v>21</v>
      </c>
      <c r="E15" s="5">
        <v>3</v>
      </c>
      <c r="F15" s="5">
        <f t="shared" si="0"/>
        <v>0</v>
      </c>
      <c r="G15" s="5">
        <f t="shared" si="1"/>
        <v>3</v>
      </c>
      <c r="H15" s="5">
        <f t="shared" si="2"/>
        <v>0</v>
      </c>
      <c r="I15" s="13"/>
      <c r="J15" s="79"/>
      <c r="K15" s="87"/>
    </row>
    <row r="16" spans="1:11" x14ac:dyDescent="0.35">
      <c r="A16" s="78"/>
      <c r="B16" s="78"/>
      <c r="C16" s="60"/>
      <c r="D16" s="5"/>
      <c r="E16" s="5"/>
      <c r="F16" s="5"/>
      <c r="G16" s="5"/>
      <c r="H16" s="5"/>
      <c r="I16" s="21"/>
      <c r="J16" s="79"/>
      <c r="K16" s="87"/>
    </row>
    <row r="17" spans="1:12" x14ac:dyDescent="0.35">
      <c r="A17" s="78"/>
      <c r="B17" s="78"/>
      <c r="C17" s="4"/>
      <c r="D17" s="5"/>
      <c r="E17" s="5"/>
      <c r="F17" s="5"/>
      <c r="G17" s="5"/>
      <c r="H17" s="5"/>
      <c r="I17" s="5"/>
      <c r="J17" s="79"/>
      <c r="K17" s="88"/>
      <c r="L17" s="56">
        <f>K6</f>
        <v>0.66666666666666663</v>
      </c>
    </row>
    <row r="18" spans="1:12" ht="4" customHeight="1" x14ac:dyDescent="0.35"/>
    <row r="19" spans="1:12" x14ac:dyDescent="0.35">
      <c r="A19" s="78">
        <v>2</v>
      </c>
      <c r="B19" s="106" t="s">
        <v>233</v>
      </c>
      <c r="C19" s="4" t="s">
        <v>234</v>
      </c>
      <c r="D19" s="5" t="s">
        <v>21</v>
      </c>
      <c r="E19" s="5">
        <v>1</v>
      </c>
      <c r="F19" s="5">
        <f>IF($D19=$F$3,$E19,0)</f>
        <v>0</v>
      </c>
      <c r="G19" s="5">
        <f>IF(D19=$G$3,$E19,0)</f>
        <v>1</v>
      </c>
      <c r="H19" s="5">
        <f>IF($D19=$H$3,$E19,0)</f>
        <v>0</v>
      </c>
      <c r="I19" s="13"/>
      <c r="J19" s="79"/>
      <c r="K19" s="86">
        <f>SUM(G19:G28)/SUM(G19:H28)</f>
        <v>0.83333333333333337</v>
      </c>
    </row>
    <row r="20" spans="1:12" x14ac:dyDescent="0.35">
      <c r="A20" s="78"/>
      <c r="B20" s="106"/>
      <c r="C20" s="4" t="s">
        <v>31</v>
      </c>
      <c r="D20" s="5" t="s">
        <v>21</v>
      </c>
      <c r="E20" s="5">
        <v>2</v>
      </c>
      <c r="F20" s="5">
        <f t="shared" ref="F20:F24" si="3">IF(D20="NA",E20,0)</f>
        <v>0</v>
      </c>
      <c r="G20" s="5">
        <f t="shared" ref="G20:G24" si="4">IF(D20=$G$3,E20,0)</f>
        <v>2</v>
      </c>
      <c r="H20" s="5">
        <f t="shared" ref="H20:H24" si="5">IF($D20=$H$3,$E20,0)</f>
        <v>0</v>
      </c>
      <c r="I20" s="13"/>
      <c r="J20" s="79"/>
      <c r="K20" s="87"/>
    </row>
    <row r="21" spans="1:12" x14ac:dyDescent="0.35">
      <c r="A21" s="78"/>
      <c r="B21" s="106"/>
      <c r="C21" s="4" t="s">
        <v>4</v>
      </c>
      <c r="D21" s="5" t="s">
        <v>21</v>
      </c>
      <c r="E21" s="5">
        <v>3</v>
      </c>
      <c r="F21" s="5">
        <f t="shared" si="3"/>
        <v>0</v>
      </c>
      <c r="G21" s="5">
        <f t="shared" si="4"/>
        <v>3</v>
      </c>
      <c r="H21" s="5">
        <f t="shared" si="5"/>
        <v>0</v>
      </c>
      <c r="I21" s="13"/>
      <c r="J21" s="79"/>
      <c r="K21" s="87"/>
    </row>
    <row r="22" spans="1:12" x14ac:dyDescent="0.35">
      <c r="A22" s="78"/>
      <c r="B22" s="106"/>
      <c r="C22" s="4" t="s">
        <v>6</v>
      </c>
      <c r="D22" s="5" t="s">
        <v>10</v>
      </c>
      <c r="E22" s="5">
        <v>2</v>
      </c>
      <c r="F22" s="5">
        <f t="shared" si="3"/>
        <v>0</v>
      </c>
      <c r="G22" s="5">
        <f t="shared" si="4"/>
        <v>0</v>
      </c>
      <c r="H22" s="5">
        <f t="shared" si="5"/>
        <v>2</v>
      </c>
      <c r="I22" s="13" t="s">
        <v>214</v>
      </c>
      <c r="J22" s="79"/>
      <c r="K22" s="87"/>
    </row>
    <row r="23" spans="1:12" x14ac:dyDescent="0.35">
      <c r="A23" s="78"/>
      <c r="B23" s="106"/>
      <c r="C23" s="4" t="s">
        <v>27</v>
      </c>
      <c r="D23" s="5" t="s">
        <v>21</v>
      </c>
      <c r="E23" s="5">
        <v>2</v>
      </c>
      <c r="F23" s="5">
        <f t="shared" si="3"/>
        <v>0</v>
      </c>
      <c r="G23" s="5">
        <f t="shared" si="4"/>
        <v>2</v>
      </c>
      <c r="H23" s="5">
        <f t="shared" si="5"/>
        <v>0</v>
      </c>
      <c r="I23" s="13"/>
      <c r="J23" s="79"/>
      <c r="K23" s="87"/>
    </row>
    <row r="24" spans="1:12" x14ac:dyDescent="0.35">
      <c r="A24" s="78"/>
      <c r="B24" s="106"/>
      <c r="C24" s="4" t="s">
        <v>235</v>
      </c>
      <c r="D24" s="5" t="s">
        <v>21</v>
      </c>
      <c r="E24" s="5">
        <v>2</v>
      </c>
      <c r="F24" s="5">
        <f t="shared" si="3"/>
        <v>0</v>
      </c>
      <c r="G24" s="5">
        <f t="shared" si="4"/>
        <v>2</v>
      </c>
      <c r="H24" s="5">
        <f t="shared" si="5"/>
        <v>0</v>
      </c>
      <c r="I24" s="13"/>
      <c r="J24" s="79"/>
      <c r="K24" s="87"/>
    </row>
    <row r="25" spans="1:12" x14ac:dyDescent="0.35">
      <c r="A25" s="78"/>
      <c r="B25" s="106"/>
      <c r="D25" s="5"/>
      <c r="E25" s="5"/>
      <c r="F25" s="5"/>
      <c r="G25" s="5"/>
      <c r="H25" s="5"/>
      <c r="J25" s="79"/>
      <c r="K25" s="87"/>
    </row>
    <row r="26" spans="1:12" x14ac:dyDescent="0.35">
      <c r="A26" s="78"/>
      <c r="B26" s="106"/>
      <c r="C26" s="4"/>
      <c r="D26" s="5"/>
      <c r="E26" s="5"/>
      <c r="F26" s="5"/>
      <c r="G26" s="5"/>
      <c r="H26" s="5"/>
      <c r="I26" s="5"/>
      <c r="J26" s="79"/>
      <c r="K26" s="87"/>
    </row>
    <row r="27" spans="1:12" x14ac:dyDescent="0.35">
      <c r="A27" s="78"/>
      <c r="B27" s="106"/>
      <c r="C27" s="4"/>
      <c r="D27" s="5"/>
      <c r="E27" s="5"/>
      <c r="F27" s="5"/>
      <c r="G27" s="5"/>
      <c r="H27" s="5"/>
      <c r="I27" s="5"/>
      <c r="J27" s="79"/>
      <c r="K27" s="87"/>
    </row>
    <row r="28" spans="1:12" x14ac:dyDescent="0.35">
      <c r="A28" s="78"/>
      <c r="B28" s="106"/>
      <c r="C28" s="4"/>
      <c r="D28" s="5"/>
      <c r="E28" s="5"/>
      <c r="F28" s="5"/>
      <c r="G28" s="5"/>
      <c r="H28" s="5"/>
      <c r="J28" s="79"/>
      <c r="K28" s="87"/>
    </row>
    <row r="29" spans="1:12" x14ac:dyDescent="0.35">
      <c r="A29" s="78"/>
      <c r="B29" s="106"/>
      <c r="C29" s="4"/>
      <c r="D29" s="5"/>
      <c r="E29" s="5"/>
      <c r="F29" s="5"/>
      <c r="G29" s="5"/>
      <c r="H29" s="5"/>
      <c r="I29" s="5"/>
      <c r="J29" s="79"/>
      <c r="K29" s="87"/>
    </row>
    <row r="30" spans="1:12" x14ac:dyDescent="0.35">
      <c r="A30" s="78"/>
      <c r="B30" s="106"/>
      <c r="C30" s="4"/>
      <c r="D30" s="5"/>
      <c r="E30" s="5"/>
      <c r="F30" s="5"/>
      <c r="G30" s="5"/>
      <c r="H30" s="5"/>
      <c r="I30" s="5"/>
      <c r="J30" s="79"/>
      <c r="K30" s="88"/>
      <c r="L30" s="56">
        <f>K19</f>
        <v>0.83333333333333337</v>
      </c>
    </row>
    <row r="31" spans="1:12" ht="4" customHeight="1" x14ac:dyDescent="0.35"/>
    <row r="32" spans="1:12" x14ac:dyDescent="0.35">
      <c r="A32" s="80">
        <v>3</v>
      </c>
      <c r="B32" s="80" t="s">
        <v>178</v>
      </c>
      <c r="C32" s="4" t="s">
        <v>236</v>
      </c>
      <c r="D32" s="5" t="s">
        <v>376</v>
      </c>
      <c r="E32" s="5">
        <v>1</v>
      </c>
      <c r="F32" s="5">
        <f>IF($D32=$F$3,$E32,0)</f>
        <v>0</v>
      </c>
      <c r="G32" s="5">
        <f>IF(D32=$G$3,$E32,0)</f>
        <v>0</v>
      </c>
      <c r="H32" s="5">
        <f>IF($D32=$H$3,$E32,0)</f>
        <v>1</v>
      </c>
      <c r="I32" s="59"/>
      <c r="J32" s="112"/>
      <c r="K32" s="86">
        <f>SUM(G32:G41)/SUM(G32:H41)</f>
        <v>0.7</v>
      </c>
    </row>
    <row r="33" spans="1:11" x14ac:dyDescent="0.35">
      <c r="A33" s="81"/>
      <c r="B33" s="81"/>
      <c r="C33" s="4" t="s">
        <v>6</v>
      </c>
      <c r="D33" s="5" t="s">
        <v>376</v>
      </c>
      <c r="E33" s="5">
        <v>2</v>
      </c>
      <c r="F33" s="5">
        <f t="shared" ref="F33:F37" si="6">IF(D33="NA",E33,0)</f>
        <v>0</v>
      </c>
      <c r="G33" s="5">
        <f t="shared" ref="G33:G37" si="7">IF(D33=$G$3,E33,0)</f>
        <v>0</v>
      </c>
      <c r="H33" s="5">
        <f t="shared" ref="H33:H37" si="8">IF($D33=$H$3,$E33,0)</f>
        <v>2</v>
      </c>
      <c r="I33" s="59"/>
      <c r="J33" s="113"/>
      <c r="K33" s="87"/>
    </row>
    <row r="34" spans="1:11" x14ac:dyDescent="0.35">
      <c r="A34" s="81"/>
      <c r="B34" s="81"/>
      <c r="C34" s="4" t="s">
        <v>237</v>
      </c>
      <c r="D34" s="5" t="s">
        <v>21</v>
      </c>
      <c r="E34" s="5">
        <v>1</v>
      </c>
      <c r="F34" s="5">
        <f t="shared" si="6"/>
        <v>0</v>
      </c>
      <c r="G34" s="5">
        <f t="shared" si="7"/>
        <v>1</v>
      </c>
      <c r="H34" s="5">
        <f t="shared" si="8"/>
        <v>0</v>
      </c>
      <c r="I34" s="59"/>
      <c r="J34" s="113"/>
      <c r="K34" s="87"/>
    </row>
    <row r="35" spans="1:11" x14ac:dyDescent="0.35">
      <c r="A35" s="81"/>
      <c r="B35" s="81"/>
      <c r="C35" t="s">
        <v>238</v>
      </c>
      <c r="D35" s="5" t="s">
        <v>21</v>
      </c>
      <c r="E35" s="5">
        <v>2</v>
      </c>
      <c r="F35" s="5">
        <f t="shared" si="6"/>
        <v>0</v>
      </c>
      <c r="G35" s="5">
        <f t="shared" si="7"/>
        <v>2</v>
      </c>
      <c r="H35" s="5">
        <f t="shared" si="8"/>
        <v>0</v>
      </c>
      <c r="I35" s="59"/>
      <c r="J35" s="113"/>
      <c r="K35" s="87"/>
    </row>
    <row r="36" spans="1:11" x14ac:dyDescent="0.35">
      <c r="A36" s="81"/>
      <c r="B36" s="81"/>
      <c r="C36" s="4" t="s">
        <v>239</v>
      </c>
      <c r="D36" s="5" t="s">
        <v>21</v>
      </c>
      <c r="E36" s="5">
        <v>2</v>
      </c>
      <c r="F36" s="5">
        <f t="shared" si="6"/>
        <v>0</v>
      </c>
      <c r="G36" s="5">
        <f t="shared" si="7"/>
        <v>2</v>
      </c>
      <c r="H36" s="5">
        <f t="shared" si="8"/>
        <v>0</v>
      </c>
      <c r="I36" s="59"/>
      <c r="J36" s="113"/>
      <c r="K36" s="87"/>
    </row>
    <row r="37" spans="1:11" x14ac:dyDescent="0.35">
      <c r="A37" s="81"/>
      <c r="B37" s="81"/>
      <c r="C37" s="15" t="s">
        <v>334</v>
      </c>
      <c r="D37" s="5" t="s">
        <v>21</v>
      </c>
      <c r="E37" s="5">
        <v>2</v>
      </c>
      <c r="F37" s="5">
        <f t="shared" si="6"/>
        <v>0</v>
      </c>
      <c r="G37" s="5">
        <f t="shared" si="7"/>
        <v>2</v>
      </c>
      <c r="H37" s="5">
        <f t="shared" si="8"/>
        <v>0</v>
      </c>
      <c r="I37" s="59"/>
      <c r="J37" s="113"/>
      <c r="K37" s="87"/>
    </row>
    <row r="38" spans="1:11" x14ac:dyDescent="0.35">
      <c r="A38" s="81"/>
      <c r="B38" s="81"/>
      <c r="C38" s="61"/>
      <c r="D38" s="5"/>
      <c r="E38" s="5"/>
      <c r="F38" s="5"/>
      <c r="G38" s="5"/>
      <c r="H38" s="5"/>
      <c r="I38" s="62"/>
      <c r="J38" s="113"/>
      <c r="K38" s="87"/>
    </row>
    <row r="39" spans="1:11" x14ac:dyDescent="0.35">
      <c r="A39" s="81"/>
      <c r="B39" s="81"/>
      <c r="C39" s="15"/>
      <c r="D39" s="5"/>
      <c r="E39" s="5"/>
      <c r="F39" s="5"/>
      <c r="G39" s="5"/>
      <c r="H39" s="5"/>
      <c r="I39" s="59"/>
      <c r="J39" s="113"/>
      <c r="K39" s="87"/>
    </row>
    <row r="40" spans="1:11" x14ac:dyDescent="0.35">
      <c r="A40" s="81"/>
      <c r="B40" s="81"/>
      <c r="D40" s="5"/>
      <c r="E40" s="5"/>
      <c r="F40" s="5"/>
      <c r="G40" s="5"/>
      <c r="H40" s="5"/>
      <c r="J40" s="113"/>
      <c r="K40" s="87"/>
    </row>
    <row r="41" spans="1:11" x14ac:dyDescent="0.35">
      <c r="A41" s="81"/>
      <c r="B41" s="81"/>
      <c r="C41" s="15"/>
      <c r="D41" s="5"/>
      <c r="E41" s="5"/>
      <c r="F41" s="5"/>
      <c r="G41" s="5"/>
      <c r="H41" s="5"/>
      <c r="I41" s="5"/>
      <c r="J41" s="113"/>
      <c r="K41" s="87"/>
    </row>
    <row r="42" spans="1:11" x14ac:dyDescent="0.35">
      <c r="A42" s="81"/>
      <c r="B42" s="81"/>
      <c r="C42" s="15"/>
      <c r="D42" s="5"/>
      <c r="E42" s="5"/>
      <c r="F42" s="5"/>
      <c r="G42" s="5"/>
      <c r="H42" s="5"/>
      <c r="I42" s="5"/>
      <c r="J42" s="113"/>
      <c r="K42" s="87"/>
    </row>
    <row r="43" spans="1:11" x14ac:dyDescent="0.35">
      <c r="A43" s="82"/>
      <c r="B43" s="82"/>
      <c r="C43" s="15"/>
      <c r="D43" s="5"/>
      <c r="E43" s="5"/>
      <c r="F43" s="5"/>
      <c r="G43" s="5"/>
      <c r="H43" s="5"/>
      <c r="I43" s="5"/>
      <c r="J43" s="16"/>
      <c r="K43" s="88"/>
    </row>
    <row r="44" spans="1:11" ht="4" customHeight="1" x14ac:dyDescent="0.35"/>
    <row r="45" spans="1:11" ht="14.5" customHeight="1" x14ac:dyDescent="0.35">
      <c r="A45" s="80">
        <v>4</v>
      </c>
      <c r="B45" s="83" t="s">
        <v>178</v>
      </c>
      <c r="C45" s="4" t="s">
        <v>236</v>
      </c>
      <c r="D45" s="5" t="s">
        <v>21</v>
      </c>
      <c r="E45" s="5">
        <v>1</v>
      </c>
      <c r="F45" s="5">
        <f>IF($D45=$F$3,$E45,0)</f>
        <v>0</v>
      </c>
      <c r="G45" s="5">
        <f>IF(D45=$G$3,$E45,0)</f>
        <v>1</v>
      </c>
      <c r="H45" s="5">
        <f>IF($D45=$H$3,$E45,0)</f>
        <v>0</v>
      </c>
      <c r="I45" s="13"/>
      <c r="J45" s="95"/>
      <c r="K45" s="86">
        <f>SUM(G45:G54)/SUM(G45:H54)</f>
        <v>1</v>
      </c>
    </row>
    <row r="46" spans="1:11" x14ac:dyDescent="0.35">
      <c r="A46" s="81"/>
      <c r="B46" s="84"/>
      <c r="C46" s="4" t="s">
        <v>6</v>
      </c>
      <c r="D46" s="5" t="s">
        <v>21</v>
      </c>
      <c r="E46" s="5">
        <v>2</v>
      </c>
      <c r="F46" s="5">
        <f t="shared" ref="F46:F49" si="9">IF(D46="NA",E46,0)</f>
        <v>0</v>
      </c>
      <c r="G46" s="5">
        <f t="shared" ref="G46:G49" si="10">IF(D46=$G$3,E46,0)</f>
        <v>2</v>
      </c>
      <c r="H46" s="5">
        <f t="shared" ref="H46:H49" si="11">IF($D46=$H$3,$E46,0)</f>
        <v>0</v>
      </c>
      <c r="I46" s="13"/>
      <c r="J46" s="96"/>
      <c r="K46" s="87"/>
    </row>
    <row r="47" spans="1:11" x14ac:dyDescent="0.35">
      <c r="A47" s="81"/>
      <c r="B47" s="84"/>
      <c r="C47" s="4" t="s">
        <v>237</v>
      </c>
      <c r="D47" s="5" t="s">
        <v>21</v>
      </c>
      <c r="E47" s="5">
        <v>1</v>
      </c>
      <c r="F47" s="5">
        <f t="shared" si="9"/>
        <v>0</v>
      </c>
      <c r="G47" s="5">
        <f t="shared" si="10"/>
        <v>1</v>
      </c>
      <c r="H47" s="5">
        <f t="shared" si="11"/>
        <v>0</v>
      </c>
      <c r="I47" s="13"/>
      <c r="J47" s="96"/>
      <c r="K47" s="87"/>
    </row>
    <row r="48" spans="1:11" x14ac:dyDescent="0.35">
      <c r="A48" s="81"/>
      <c r="B48" s="84"/>
      <c r="C48" t="s">
        <v>240</v>
      </c>
      <c r="D48" s="5" t="s">
        <v>21</v>
      </c>
      <c r="E48" s="5">
        <v>1</v>
      </c>
      <c r="F48" s="5">
        <f t="shared" si="9"/>
        <v>0</v>
      </c>
      <c r="G48" s="5">
        <f t="shared" si="10"/>
        <v>1</v>
      </c>
      <c r="H48" s="5">
        <f t="shared" si="11"/>
        <v>0</v>
      </c>
      <c r="I48" s="13"/>
      <c r="J48" s="96"/>
      <c r="K48" s="87"/>
    </row>
    <row r="49" spans="1:12" x14ac:dyDescent="0.35">
      <c r="A49" s="81"/>
      <c r="B49" s="84"/>
      <c r="C49" s="4" t="s">
        <v>239</v>
      </c>
      <c r="D49" s="5" t="s">
        <v>21</v>
      </c>
      <c r="E49" s="5">
        <v>1</v>
      </c>
      <c r="F49" s="5">
        <f t="shared" si="9"/>
        <v>0</v>
      </c>
      <c r="G49" s="5">
        <f t="shared" si="10"/>
        <v>1</v>
      </c>
      <c r="H49" s="5">
        <f t="shared" si="11"/>
        <v>0</v>
      </c>
      <c r="I49" s="59"/>
      <c r="J49" s="96"/>
      <c r="K49" s="87"/>
    </row>
    <row r="50" spans="1:12" x14ac:dyDescent="0.35">
      <c r="A50" s="81"/>
      <c r="B50" s="84"/>
      <c r="C50" s="15"/>
      <c r="D50" s="5"/>
      <c r="E50" s="5"/>
      <c r="F50" s="5"/>
      <c r="G50" s="5"/>
      <c r="H50" s="5"/>
      <c r="I50" s="13"/>
      <c r="J50" s="96"/>
      <c r="K50" s="87"/>
    </row>
    <row r="51" spans="1:12" x14ac:dyDescent="0.35">
      <c r="A51" s="81"/>
      <c r="B51" s="84"/>
      <c r="C51" s="15"/>
      <c r="D51" s="5"/>
      <c r="E51" s="5"/>
      <c r="F51" s="5"/>
      <c r="G51" s="5"/>
      <c r="H51" s="5"/>
      <c r="I51" s="13"/>
      <c r="J51" s="96"/>
      <c r="K51" s="87"/>
    </row>
    <row r="52" spans="1:12" x14ac:dyDescent="0.35">
      <c r="A52" s="81"/>
      <c r="B52" s="84"/>
      <c r="C52" s="15"/>
      <c r="D52" s="5"/>
      <c r="E52" s="5"/>
      <c r="F52" s="5"/>
      <c r="G52" s="5"/>
      <c r="H52" s="5"/>
      <c r="I52" s="13"/>
      <c r="J52" s="96"/>
      <c r="K52" s="87"/>
    </row>
    <row r="53" spans="1:12" x14ac:dyDescent="0.35">
      <c r="A53" s="81"/>
      <c r="B53" s="84"/>
      <c r="C53" s="15"/>
      <c r="D53" s="25"/>
      <c r="E53" s="5"/>
      <c r="F53" s="5"/>
      <c r="G53" s="5"/>
      <c r="H53" s="5"/>
      <c r="I53" s="4"/>
      <c r="J53" s="96"/>
      <c r="K53" s="87"/>
    </row>
    <row r="54" spans="1:12" x14ac:dyDescent="0.35">
      <c r="A54" s="81"/>
      <c r="B54" s="84"/>
      <c r="C54" s="15"/>
      <c r="D54" s="4"/>
      <c r="E54" s="5"/>
      <c r="F54" s="5"/>
      <c r="G54" s="5"/>
      <c r="H54" s="5"/>
      <c r="I54" s="4"/>
      <c r="J54" s="96"/>
      <c r="K54" s="87"/>
    </row>
    <row r="55" spans="1:12" x14ac:dyDescent="0.35">
      <c r="A55" s="81"/>
      <c r="B55" s="84"/>
      <c r="C55" s="15"/>
      <c r="D55" s="4"/>
      <c r="E55" s="5"/>
      <c r="F55" s="5"/>
      <c r="G55" s="5"/>
      <c r="H55" s="5"/>
      <c r="I55" s="4"/>
      <c r="J55" s="96"/>
      <c r="K55" s="87"/>
    </row>
    <row r="56" spans="1:12" x14ac:dyDescent="0.35">
      <c r="A56" s="82"/>
      <c r="B56" s="85"/>
      <c r="C56" s="15"/>
      <c r="D56" s="4"/>
      <c r="E56" s="4"/>
      <c r="F56" s="4"/>
      <c r="G56" s="4"/>
      <c r="H56" s="4"/>
      <c r="I56" s="4"/>
      <c r="J56" s="97"/>
      <c r="K56" s="88"/>
      <c r="L56" s="70">
        <f>SUM(K32:K56)/2</f>
        <v>0.85</v>
      </c>
    </row>
    <row r="57" spans="1:12" x14ac:dyDescent="0.35">
      <c r="D57"/>
      <c r="I57"/>
    </row>
    <row r="58" spans="1:12" x14ac:dyDescent="0.35">
      <c r="D58"/>
      <c r="I58"/>
    </row>
    <row r="59" spans="1:12" x14ac:dyDescent="0.35">
      <c r="D59"/>
      <c r="G59" s="24"/>
      <c r="I59"/>
    </row>
    <row r="60" spans="1:12" x14ac:dyDescent="0.35">
      <c r="D60"/>
      <c r="E60"/>
      <c r="F60"/>
      <c r="G60"/>
      <c r="H60"/>
      <c r="I60"/>
    </row>
  </sheetData>
  <mergeCells count="17">
    <mergeCell ref="A32:A43"/>
    <mergeCell ref="B32:B43"/>
    <mergeCell ref="J32:J42"/>
    <mergeCell ref="K32:K43"/>
    <mergeCell ref="A45:A56"/>
    <mergeCell ref="B45:B56"/>
    <mergeCell ref="J45:J56"/>
    <mergeCell ref="K45:K56"/>
    <mergeCell ref="A19:A30"/>
    <mergeCell ref="B19:B30"/>
    <mergeCell ref="J19:J30"/>
    <mergeCell ref="K19:K30"/>
    <mergeCell ref="A1:I1"/>
    <mergeCell ref="A6:A17"/>
    <mergeCell ref="B6:B17"/>
    <mergeCell ref="J6:J17"/>
    <mergeCell ref="K6:K17"/>
  </mergeCells>
  <conditionalFormatting sqref="D5:D16 D17:H18">
    <cfRule type="cellIs" dxfId="537" priority="27" operator="equal">
      <formula>"N"</formula>
    </cfRule>
    <cfRule type="cellIs" dxfId="536" priority="28" operator="equal">
      <formula>"Y"</formula>
    </cfRule>
  </conditionalFormatting>
  <conditionalFormatting sqref="D19:D24">
    <cfRule type="cellIs" dxfId="535" priority="25" operator="equal">
      <formula>"N"</formula>
    </cfRule>
    <cfRule type="cellIs" dxfId="534" priority="26" operator="equal">
      <formula>"Y"</formula>
    </cfRule>
  </conditionalFormatting>
  <conditionalFormatting sqref="D26:D29 D30:H31 D32:D39 D41:D42">
    <cfRule type="cellIs" dxfId="533" priority="29" operator="equal">
      <formula>"N"</formula>
    </cfRule>
    <cfRule type="cellIs" dxfId="532" priority="30" operator="equal">
      <formula>"Y"</formula>
    </cfRule>
  </conditionalFormatting>
  <conditionalFormatting sqref="D45:D55">
    <cfRule type="cellIs" dxfId="531" priority="23" operator="equal">
      <formula>"N"</formula>
    </cfRule>
    <cfRule type="cellIs" dxfId="530" priority="24" operator="equal">
      <formula>"Y"</formula>
    </cfRule>
  </conditionalFormatting>
  <conditionalFormatting sqref="D2:H4">
    <cfRule type="cellIs" dxfId="529" priority="11" operator="equal">
      <formula>"N"</formula>
    </cfRule>
    <cfRule type="cellIs" dxfId="528" priority="12" operator="equal">
      <formula>"Y"</formula>
    </cfRule>
  </conditionalFormatting>
  <conditionalFormatting sqref="D43:H44">
    <cfRule type="cellIs" dxfId="527" priority="21" operator="equal">
      <formula>"N"</formula>
    </cfRule>
    <cfRule type="cellIs" dxfId="526" priority="22" operator="equal">
      <formula>"Y"</formula>
    </cfRule>
  </conditionalFormatting>
  <conditionalFormatting sqref="D56:H1048576">
    <cfRule type="cellIs" dxfId="525" priority="9" operator="equal">
      <formula>"N"</formula>
    </cfRule>
    <cfRule type="cellIs" dxfId="524" priority="10" operator="equal">
      <formula>"Y"</formula>
    </cfRule>
  </conditionalFormatting>
  <conditionalFormatting sqref="E7 G7:H15 F7:F16 E10:E15">
    <cfRule type="cellIs" dxfId="523" priority="19" operator="equal">
      <formula>"N"</formula>
    </cfRule>
    <cfRule type="cellIs" dxfId="522" priority="20" operator="equal">
      <formula>"Y"</formula>
    </cfRule>
  </conditionalFormatting>
  <conditionalFormatting sqref="E5:H6">
    <cfRule type="cellIs" dxfId="521" priority="1" operator="equal">
      <formula>"N"</formula>
    </cfRule>
    <cfRule type="cellIs" dxfId="520" priority="2" operator="equal">
      <formula>"Y"</formula>
    </cfRule>
  </conditionalFormatting>
  <conditionalFormatting sqref="E19:H19 E20 G20:H28 F20:F29 E23:E28">
    <cfRule type="cellIs" dxfId="519" priority="17" operator="equal">
      <formula>"N"</formula>
    </cfRule>
    <cfRule type="cellIs" dxfId="518" priority="18" operator="equal">
      <formula>"Y"</formula>
    </cfRule>
  </conditionalFormatting>
  <conditionalFormatting sqref="E32:H32 E33 G33:H41 F33:F42 E36:E41">
    <cfRule type="cellIs" dxfId="517" priority="15" operator="equal">
      <formula>"N"</formula>
    </cfRule>
    <cfRule type="cellIs" dxfId="516" priority="16" operator="equal">
      <formula>"Y"</formula>
    </cfRule>
  </conditionalFormatting>
  <conditionalFormatting sqref="E45:H45 E46 G46:H54 F46:F55 E49:E54">
    <cfRule type="cellIs" dxfId="515" priority="13" operator="equal">
      <formula>"N"</formula>
    </cfRule>
    <cfRule type="cellIs" dxfId="514" priority="14" operator="equal">
      <formula>"Y"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8" fitToHeight="0" orientation="landscape" r:id="rId1"/>
  <headerFooter>
    <oddFooter>&amp;L5S Report&amp;CN6A Branch&amp;RPage &amp;P of &amp;N</oddFooter>
  </headerFooter>
  <rowBreaks count="1" manualBreakCount="1">
    <brk id="4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187"/>
  <sheetViews>
    <sheetView tabSelected="1" view="pageBreakPreview" zoomScale="99" zoomScaleNormal="100" zoomScaleSheetLayoutView="99" workbookViewId="0">
      <pane ySplit="3" topLeftCell="A148" activePane="bottomLeft" state="frozen"/>
      <selection pane="bottomLeft" activeCell="B20" sqref="B20:B31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9" width="32.6328125" style="6" customWidth="1"/>
    <col min="10" max="10" width="40.6328125" customWidth="1"/>
    <col min="11" max="11" width="7.08984375" customWidth="1"/>
    <col min="12" max="12" width="8.7265625" customWidth="1"/>
  </cols>
  <sheetData>
    <row r="1" spans="1:11" ht="16" customHeight="1" x14ac:dyDescent="0.45">
      <c r="A1" s="101" t="s">
        <v>388</v>
      </c>
      <c r="B1" s="101"/>
      <c r="C1" s="101"/>
      <c r="D1" s="101"/>
      <c r="E1" s="101"/>
      <c r="F1" s="101"/>
      <c r="G1" s="101"/>
      <c r="H1" s="101"/>
      <c r="I1" s="101"/>
      <c r="J1" s="11" t="s">
        <v>66</v>
      </c>
      <c r="K1" s="12">
        <f>SUM(K7:K187)/14</f>
        <v>0.68071736116848902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idden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SUM(E7:E187)</f>
        <v>354</v>
      </c>
      <c r="F5" s="26">
        <f>SUM(F7:F187)</f>
        <v>132</v>
      </c>
      <c r="G5" s="26">
        <f>SUM(G7:G187)</f>
        <v>151</v>
      </c>
      <c r="H5" s="26">
        <f>SUM(H7:H187)</f>
        <v>71</v>
      </c>
      <c r="I5" s="9">
        <f>G5/(E5-F5)</f>
        <v>0.68018018018018023</v>
      </c>
      <c r="J5" s="8"/>
      <c r="K5" s="9"/>
    </row>
    <row r="6" spans="1:11" ht="4" customHeight="1" x14ac:dyDescent="0.35"/>
    <row r="7" spans="1:11" x14ac:dyDescent="0.35">
      <c r="A7" s="78">
        <v>1</v>
      </c>
      <c r="B7" s="78" t="s">
        <v>203</v>
      </c>
      <c r="C7" s="4" t="s">
        <v>15</v>
      </c>
      <c r="D7" s="5" t="s">
        <v>9</v>
      </c>
      <c r="E7" s="5">
        <v>1</v>
      </c>
      <c r="F7" s="5">
        <f>IF($D7=$F$3,$E7,0)</f>
        <v>1</v>
      </c>
      <c r="G7" s="5">
        <f>IF(D7=$G$3,$E7,0)</f>
        <v>0</v>
      </c>
      <c r="H7" s="5">
        <f>IF($D7=$H$3,$E7,0)</f>
        <v>0</v>
      </c>
      <c r="I7" s="13"/>
      <c r="J7" s="79"/>
      <c r="K7" s="86">
        <f>SUM(G7:G18)/SUM(G7:H18)</f>
        <v>0.47368421052631576</v>
      </c>
    </row>
    <row r="8" spans="1:11" x14ac:dyDescent="0.35">
      <c r="A8" s="78"/>
      <c r="B8" s="78"/>
      <c r="C8" s="4" t="s">
        <v>16</v>
      </c>
      <c r="D8" s="5" t="s">
        <v>9</v>
      </c>
      <c r="E8" s="5">
        <v>1</v>
      </c>
      <c r="F8" s="5">
        <f t="shared" ref="F8:F18" si="0">IF(D8="NA",E8,0)</f>
        <v>1</v>
      </c>
      <c r="G8" s="5">
        <f t="shared" ref="G8:G18" si="1">IF(D8=$G$3,E8,0)</f>
        <v>0</v>
      </c>
      <c r="H8" s="5">
        <f t="shared" ref="H8:H18" si="2">IF($D8=$H$3,$E8,0)</f>
        <v>0</v>
      </c>
      <c r="I8" s="13"/>
      <c r="J8" s="79"/>
      <c r="K8" s="87"/>
    </row>
    <row r="9" spans="1:11" x14ac:dyDescent="0.35">
      <c r="A9" s="78"/>
      <c r="B9" s="78"/>
      <c r="C9" s="4" t="s">
        <v>17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13"/>
      <c r="J9" s="79"/>
      <c r="K9" s="87"/>
    </row>
    <row r="10" spans="1:11" x14ac:dyDescent="0.35">
      <c r="A10" s="78"/>
      <c r="B10" s="78"/>
      <c r="C10" s="4" t="s">
        <v>303</v>
      </c>
      <c r="D10" s="5" t="s">
        <v>9</v>
      </c>
      <c r="E10" s="5">
        <v>2</v>
      </c>
      <c r="F10" s="5">
        <f t="shared" si="0"/>
        <v>2</v>
      </c>
      <c r="G10" s="5">
        <f t="shared" si="1"/>
        <v>0</v>
      </c>
      <c r="H10" s="5">
        <f t="shared" si="2"/>
        <v>0</v>
      </c>
      <c r="I10" s="13"/>
      <c r="J10" s="79"/>
      <c r="K10" s="87"/>
    </row>
    <row r="11" spans="1:11" x14ac:dyDescent="0.35">
      <c r="A11" s="78"/>
      <c r="B11" s="78"/>
      <c r="C11" s="4" t="s">
        <v>12</v>
      </c>
      <c r="D11" s="5" t="s">
        <v>9</v>
      </c>
      <c r="E11" s="5">
        <v>3</v>
      </c>
      <c r="F11" s="5">
        <f t="shared" si="0"/>
        <v>3</v>
      </c>
      <c r="G11" s="5">
        <f t="shared" si="1"/>
        <v>0</v>
      </c>
      <c r="H11" s="5">
        <f t="shared" si="2"/>
        <v>0</v>
      </c>
      <c r="I11" s="13"/>
      <c r="J11" s="79"/>
      <c r="K11" s="87"/>
    </row>
    <row r="12" spans="1:11" x14ac:dyDescent="0.35">
      <c r="A12" s="78"/>
      <c r="B12" s="78"/>
      <c r="C12" s="4" t="s">
        <v>204</v>
      </c>
      <c r="D12" s="5" t="s">
        <v>9</v>
      </c>
      <c r="E12" s="5">
        <v>1</v>
      </c>
      <c r="F12" s="5">
        <f t="shared" si="0"/>
        <v>1</v>
      </c>
      <c r="G12" s="5">
        <f t="shared" si="1"/>
        <v>0</v>
      </c>
      <c r="H12" s="5">
        <f t="shared" si="2"/>
        <v>0</v>
      </c>
      <c r="I12" s="13"/>
      <c r="J12" s="79"/>
      <c r="K12" s="87"/>
    </row>
    <row r="13" spans="1:11" x14ac:dyDescent="0.35">
      <c r="A13" s="78"/>
      <c r="B13" s="78"/>
      <c r="C13" s="4" t="s">
        <v>4</v>
      </c>
      <c r="D13" s="5" t="s">
        <v>10</v>
      </c>
      <c r="E13" s="5">
        <v>3</v>
      </c>
      <c r="F13" s="5">
        <f t="shared" si="0"/>
        <v>0</v>
      </c>
      <c r="G13" s="5">
        <f t="shared" si="1"/>
        <v>0</v>
      </c>
      <c r="H13" s="5">
        <f t="shared" si="2"/>
        <v>3</v>
      </c>
      <c r="I13" s="13" t="s">
        <v>335</v>
      </c>
      <c r="J13" s="79"/>
      <c r="K13" s="87"/>
    </row>
    <row r="14" spans="1:11" x14ac:dyDescent="0.35">
      <c r="A14" s="78"/>
      <c r="B14" s="78"/>
      <c r="C14" s="4" t="s">
        <v>5</v>
      </c>
      <c r="D14" s="5" t="s">
        <v>21</v>
      </c>
      <c r="E14" s="5">
        <v>1</v>
      </c>
      <c r="F14" s="5">
        <f t="shared" si="0"/>
        <v>0</v>
      </c>
      <c r="G14" s="5">
        <f t="shared" si="1"/>
        <v>1</v>
      </c>
      <c r="H14" s="5">
        <f t="shared" si="2"/>
        <v>0</v>
      </c>
      <c r="I14" s="13"/>
      <c r="J14" s="79"/>
      <c r="K14" s="87"/>
    </row>
    <row r="15" spans="1:11" x14ac:dyDescent="0.35">
      <c r="A15" s="78"/>
      <c r="B15" s="78"/>
      <c r="C15" s="4" t="s">
        <v>205</v>
      </c>
      <c r="D15" s="5" t="s">
        <v>21</v>
      </c>
      <c r="E15" s="5">
        <v>4</v>
      </c>
      <c r="F15" s="5">
        <f t="shared" si="0"/>
        <v>0</v>
      </c>
      <c r="G15" s="5">
        <f t="shared" si="1"/>
        <v>4</v>
      </c>
      <c r="H15" s="5">
        <f t="shared" si="2"/>
        <v>0</v>
      </c>
      <c r="I15" s="13"/>
      <c r="J15" s="79"/>
      <c r="K15" s="87"/>
    </row>
    <row r="16" spans="1:11" x14ac:dyDescent="0.35">
      <c r="A16" s="78"/>
      <c r="B16" s="78"/>
      <c r="C16" s="4" t="s">
        <v>6</v>
      </c>
      <c r="D16" s="5" t="s">
        <v>10</v>
      </c>
      <c r="E16" s="5">
        <v>2</v>
      </c>
      <c r="F16" s="5">
        <f t="shared" si="0"/>
        <v>0</v>
      </c>
      <c r="G16" s="5">
        <f t="shared" si="1"/>
        <v>0</v>
      </c>
      <c r="H16" s="5">
        <f t="shared" si="2"/>
        <v>2</v>
      </c>
      <c r="I16" s="13" t="s">
        <v>324</v>
      </c>
      <c r="J16" s="79"/>
      <c r="K16" s="87"/>
    </row>
    <row r="17" spans="1:11" x14ac:dyDescent="0.35">
      <c r="A17" s="78"/>
      <c r="B17" s="78"/>
      <c r="C17" s="4" t="s">
        <v>7</v>
      </c>
      <c r="D17" s="5" t="s">
        <v>21</v>
      </c>
      <c r="E17" s="5">
        <v>2</v>
      </c>
      <c r="F17" s="5">
        <f t="shared" si="0"/>
        <v>0</v>
      </c>
      <c r="G17" s="5">
        <f t="shared" si="1"/>
        <v>2</v>
      </c>
      <c r="H17" s="5">
        <f t="shared" si="2"/>
        <v>0</v>
      </c>
      <c r="I17" s="13"/>
      <c r="J17" s="79"/>
      <c r="K17" s="87"/>
    </row>
    <row r="18" spans="1:11" x14ac:dyDescent="0.35">
      <c r="A18" s="78"/>
      <c r="B18" s="78"/>
      <c r="C18" s="4" t="s">
        <v>206</v>
      </c>
      <c r="D18" s="5" t="s">
        <v>10</v>
      </c>
      <c r="E18" s="5">
        <v>5</v>
      </c>
      <c r="F18" s="5">
        <f t="shared" si="0"/>
        <v>0</v>
      </c>
      <c r="G18" s="5">
        <f t="shared" si="1"/>
        <v>0</v>
      </c>
      <c r="H18" s="5">
        <f t="shared" si="2"/>
        <v>5</v>
      </c>
      <c r="I18" s="13" t="s">
        <v>207</v>
      </c>
      <c r="J18" s="79"/>
      <c r="K18" s="88"/>
    </row>
    <row r="19" spans="1:11" ht="4" customHeight="1" x14ac:dyDescent="0.35"/>
    <row r="20" spans="1:11" x14ac:dyDescent="0.35">
      <c r="A20" s="78">
        <v>2</v>
      </c>
      <c r="B20" s="78" t="s">
        <v>20</v>
      </c>
      <c r="C20" s="4" t="s">
        <v>15</v>
      </c>
      <c r="D20" s="5" t="s">
        <v>9</v>
      </c>
      <c r="E20" s="5">
        <v>1</v>
      </c>
      <c r="F20" s="5">
        <f>IF($D20=$F$3,$E20,0)</f>
        <v>1</v>
      </c>
      <c r="G20" s="5">
        <f>IF(D20=$G$3,$E20,0)</f>
        <v>0</v>
      </c>
      <c r="H20" s="5">
        <f>IF($D20=$H$3,$E20,0)</f>
        <v>0</v>
      </c>
      <c r="I20" s="13"/>
      <c r="J20" s="79"/>
      <c r="K20" s="86">
        <f>SUM(G20:G31)/SUM(G20:H31)</f>
        <v>0.8666666666666667</v>
      </c>
    </row>
    <row r="21" spans="1:11" x14ac:dyDescent="0.35">
      <c r="A21" s="78"/>
      <c r="B21" s="78"/>
      <c r="C21" s="4" t="s">
        <v>16</v>
      </c>
      <c r="D21" s="5" t="s">
        <v>21</v>
      </c>
      <c r="E21" s="5">
        <v>1</v>
      </c>
      <c r="F21" s="5">
        <f t="shared" ref="F21:F31" si="3">IF($D21=$F$3,$E21,0)</f>
        <v>0</v>
      </c>
      <c r="G21" s="5">
        <f t="shared" ref="G21:G31" si="4">IF(D21=$G$3,$E21,0)</f>
        <v>1</v>
      </c>
      <c r="H21" s="5">
        <f t="shared" ref="H21:H31" si="5">IF($D21=$H$3,$E21,0)</f>
        <v>0</v>
      </c>
      <c r="I21" s="13"/>
      <c r="J21" s="79"/>
      <c r="K21" s="87"/>
    </row>
    <row r="22" spans="1:11" x14ac:dyDescent="0.35">
      <c r="A22" s="78"/>
      <c r="B22" s="78"/>
      <c r="C22" s="4" t="s">
        <v>17</v>
      </c>
      <c r="D22" s="5" t="s">
        <v>21</v>
      </c>
      <c r="E22" s="5">
        <v>2</v>
      </c>
      <c r="F22" s="5">
        <f t="shared" si="3"/>
        <v>0</v>
      </c>
      <c r="G22" s="5">
        <f t="shared" si="4"/>
        <v>2</v>
      </c>
      <c r="H22" s="5">
        <f t="shared" si="5"/>
        <v>0</v>
      </c>
      <c r="I22" s="13"/>
      <c r="J22" s="79"/>
      <c r="K22" s="87"/>
    </row>
    <row r="23" spans="1:11" x14ac:dyDescent="0.35">
      <c r="A23" s="78"/>
      <c r="B23" s="78"/>
      <c r="C23" s="4" t="s">
        <v>18</v>
      </c>
      <c r="D23" s="5" t="s">
        <v>9</v>
      </c>
      <c r="E23" s="5">
        <v>2</v>
      </c>
      <c r="F23" s="5">
        <f t="shared" si="3"/>
        <v>2</v>
      </c>
      <c r="G23" s="5">
        <f t="shared" si="4"/>
        <v>0</v>
      </c>
      <c r="H23" s="5">
        <f t="shared" si="5"/>
        <v>0</v>
      </c>
      <c r="I23" s="5"/>
      <c r="J23" s="79"/>
      <c r="K23" s="87"/>
    </row>
    <row r="24" spans="1:11" x14ac:dyDescent="0.35">
      <c r="A24" s="78"/>
      <c r="B24" s="78"/>
      <c r="C24" s="4" t="s">
        <v>12</v>
      </c>
      <c r="D24" s="5" t="s">
        <v>9</v>
      </c>
      <c r="E24" s="5">
        <v>3</v>
      </c>
      <c r="F24" s="5">
        <f t="shared" si="3"/>
        <v>3</v>
      </c>
      <c r="G24" s="5">
        <f t="shared" si="4"/>
        <v>0</v>
      </c>
      <c r="H24" s="5">
        <f t="shared" si="5"/>
        <v>0</v>
      </c>
      <c r="I24" s="5"/>
      <c r="J24" s="79"/>
      <c r="K24" s="87"/>
    </row>
    <row r="25" spans="1:11" x14ac:dyDescent="0.35">
      <c r="A25" s="78"/>
      <c r="B25" s="78"/>
      <c r="C25" s="4" t="s">
        <v>19</v>
      </c>
      <c r="D25" s="5" t="s">
        <v>9</v>
      </c>
      <c r="E25" s="5">
        <v>3</v>
      </c>
      <c r="F25" s="5">
        <f t="shared" si="3"/>
        <v>3</v>
      </c>
      <c r="G25" s="5">
        <f t="shared" si="4"/>
        <v>0</v>
      </c>
      <c r="H25" s="5">
        <f t="shared" si="5"/>
        <v>0</v>
      </c>
      <c r="I25" s="13"/>
      <c r="J25" s="79"/>
      <c r="K25" s="87"/>
    </row>
    <row r="26" spans="1:11" x14ac:dyDescent="0.35">
      <c r="A26" s="78"/>
      <c r="B26" s="78"/>
      <c r="C26" s="4" t="s">
        <v>4</v>
      </c>
      <c r="D26" s="5" t="s">
        <v>21</v>
      </c>
      <c r="E26" s="5">
        <v>3</v>
      </c>
      <c r="F26" s="5">
        <f t="shared" si="3"/>
        <v>0</v>
      </c>
      <c r="G26" s="5">
        <f t="shared" si="4"/>
        <v>3</v>
      </c>
      <c r="H26" s="5">
        <f t="shared" si="5"/>
        <v>0</v>
      </c>
      <c r="I26" s="13"/>
      <c r="J26" s="79"/>
      <c r="K26" s="87"/>
    </row>
    <row r="27" spans="1:11" x14ac:dyDescent="0.35">
      <c r="A27" s="78"/>
      <c r="B27" s="78"/>
      <c r="C27" s="4" t="s">
        <v>5</v>
      </c>
      <c r="D27" s="5" t="s">
        <v>21</v>
      </c>
      <c r="E27" s="5">
        <v>1</v>
      </c>
      <c r="F27" s="5">
        <f t="shared" si="3"/>
        <v>0</v>
      </c>
      <c r="G27" s="5">
        <f t="shared" si="4"/>
        <v>1</v>
      </c>
      <c r="H27" s="5">
        <f t="shared" si="5"/>
        <v>0</v>
      </c>
      <c r="I27" s="13"/>
      <c r="J27" s="79"/>
      <c r="K27" s="87"/>
    </row>
    <row r="28" spans="1:11" x14ac:dyDescent="0.35">
      <c r="A28" s="78"/>
      <c r="B28" s="78"/>
      <c r="C28" s="4" t="s">
        <v>78</v>
      </c>
      <c r="D28" s="5" t="s">
        <v>21</v>
      </c>
      <c r="E28" s="5">
        <v>4</v>
      </c>
      <c r="F28" s="5">
        <f t="shared" si="3"/>
        <v>0</v>
      </c>
      <c r="G28" s="5">
        <f t="shared" si="4"/>
        <v>4</v>
      </c>
      <c r="H28" s="5">
        <f t="shared" si="5"/>
        <v>0</v>
      </c>
      <c r="I28" s="13"/>
      <c r="J28" s="79"/>
      <c r="K28" s="87"/>
    </row>
    <row r="29" spans="1:11" x14ac:dyDescent="0.35">
      <c r="A29" s="78"/>
      <c r="B29" s="78"/>
      <c r="C29" s="4" t="s">
        <v>6</v>
      </c>
      <c r="D29" s="5" t="s">
        <v>10</v>
      </c>
      <c r="E29" s="5">
        <v>2</v>
      </c>
      <c r="F29" s="5">
        <f t="shared" si="3"/>
        <v>0</v>
      </c>
      <c r="G29" s="5">
        <f t="shared" si="4"/>
        <v>0</v>
      </c>
      <c r="H29" s="5">
        <f t="shared" si="5"/>
        <v>2</v>
      </c>
      <c r="I29" s="13" t="s">
        <v>317</v>
      </c>
      <c r="J29" s="94"/>
      <c r="K29" s="87"/>
    </row>
    <row r="30" spans="1:11" x14ac:dyDescent="0.35">
      <c r="A30" s="78"/>
      <c r="B30" s="78"/>
      <c r="C30" s="4" t="s">
        <v>7</v>
      </c>
      <c r="D30" s="5" t="s">
        <v>21</v>
      </c>
      <c r="E30" s="5">
        <v>2</v>
      </c>
      <c r="F30" s="5">
        <f t="shared" si="3"/>
        <v>0</v>
      </c>
      <c r="G30" s="5">
        <f t="shared" si="4"/>
        <v>2</v>
      </c>
      <c r="H30" s="5">
        <f t="shared" si="5"/>
        <v>0</v>
      </c>
      <c r="I30" s="13"/>
      <c r="J30" s="94"/>
      <c r="K30" s="87"/>
    </row>
    <row r="31" spans="1:11" x14ac:dyDescent="0.35">
      <c r="A31" s="78"/>
      <c r="B31" s="78"/>
      <c r="C31" s="4" t="s">
        <v>301</v>
      </c>
      <c r="D31" s="5" t="s">
        <v>9</v>
      </c>
      <c r="E31" s="5">
        <v>2</v>
      </c>
      <c r="F31" s="5">
        <f t="shared" si="3"/>
        <v>2</v>
      </c>
      <c r="G31" s="5">
        <f t="shared" si="4"/>
        <v>0</v>
      </c>
      <c r="H31" s="5">
        <f t="shared" si="5"/>
        <v>0</v>
      </c>
      <c r="I31" s="13"/>
      <c r="J31" s="94"/>
      <c r="K31" s="88"/>
    </row>
    <row r="32" spans="1:11" ht="4" customHeight="1" x14ac:dyDescent="0.35">
      <c r="C32" s="4"/>
      <c r="D32" s="5"/>
      <c r="E32" s="5"/>
      <c r="F32" s="5"/>
      <c r="G32" s="5"/>
      <c r="H32" s="5"/>
      <c r="I32" s="13"/>
    </row>
    <row r="33" spans="1:11" x14ac:dyDescent="0.35">
      <c r="A33" s="78">
        <v>3</v>
      </c>
      <c r="B33" s="78" t="s">
        <v>23</v>
      </c>
      <c r="C33" s="4" t="s">
        <v>15</v>
      </c>
      <c r="D33" s="5" t="s">
        <v>21</v>
      </c>
      <c r="E33" s="5">
        <v>1</v>
      </c>
      <c r="F33" s="5">
        <f>IF($D33=$F$3,$E33,0)</f>
        <v>0</v>
      </c>
      <c r="G33" s="5">
        <f>IF(D33=$G$3,$E33,0)</f>
        <v>1</v>
      </c>
      <c r="H33" s="5">
        <f>IF($D33=$H$3,$E33,0)</f>
        <v>0</v>
      </c>
      <c r="I33" s="13"/>
      <c r="J33" s="79"/>
      <c r="K33" s="86">
        <f>SUM(G33:G44)/SUM(G33:H44)</f>
        <v>0.61111111111111116</v>
      </c>
    </row>
    <row r="34" spans="1:11" x14ac:dyDescent="0.35">
      <c r="A34" s="78"/>
      <c r="B34" s="78"/>
      <c r="C34" s="4" t="s">
        <v>16</v>
      </c>
      <c r="D34" s="5" t="s">
        <v>9</v>
      </c>
      <c r="E34" s="5">
        <v>1</v>
      </c>
      <c r="F34" s="5">
        <f t="shared" ref="F34:F44" si="6">IF(D34="NA",E34,0)</f>
        <v>1</v>
      </c>
      <c r="G34" s="5">
        <f t="shared" ref="G34:G44" si="7">IF(D34=$G$3,E34,0)</f>
        <v>0</v>
      </c>
      <c r="H34" s="5">
        <f t="shared" ref="H34:H44" si="8">IF($D34=$H$3,$E34,0)</f>
        <v>0</v>
      </c>
      <c r="I34" s="13"/>
      <c r="J34" s="79"/>
      <c r="K34" s="87"/>
    </row>
    <row r="35" spans="1:11" x14ac:dyDescent="0.35">
      <c r="A35" s="78"/>
      <c r="B35" s="78"/>
      <c r="C35" s="4" t="s">
        <v>17</v>
      </c>
      <c r="D35" s="5" t="s">
        <v>21</v>
      </c>
      <c r="E35" s="5">
        <v>2</v>
      </c>
      <c r="F35" s="5">
        <f t="shared" si="6"/>
        <v>0</v>
      </c>
      <c r="G35" s="5">
        <f t="shared" si="7"/>
        <v>2</v>
      </c>
      <c r="H35" s="5">
        <f t="shared" si="8"/>
        <v>0</v>
      </c>
      <c r="I35" s="13"/>
      <c r="J35" s="79"/>
      <c r="K35" s="87"/>
    </row>
    <row r="36" spans="1:11" x14ac:dyDescent="0.35">
      <c r="A36" s="78"/>
      <c r="B36" s="78"/>
      <c r="C36" s="4" t="s">
        <v>18</v>
      </c>
      <c r="D36" s="5" t="s">
        <v>21</v>
      </c>
      <c r="E36" s="5">
        <v>2</v>
      </c>
      <c r="F36" s="5">
        <f t="shared" si="6"/>
        <v>0</v>
      </c>
      <c r="G36" s="5">
        <f t="shared" si="7"/>
        <v>2</v>
      </c>
      <c r="H36" s="5">
        <f t="shared" si="8"/>
        <v>0</v>
      </c>
      <c r="I36" s="5"/>
      <c r="J36" s="79"/>
      <c r="K36" s="87"/>
    </row>
    <row r="37" spans="1:11" x14ac:dyDescent="0.35">
      <c r="A37" s="78"/>
      <c r="B37" s="78"/>
      <c r="C37" s="4" t="s">
        <v>12</v>
      </c>
      <c r="D37" s="5" t="s">
        <v>9</v>
      </c>
      <c r="E37" s="5">
        <v>3</v>
      </c>
      <c r="F37" s="5">
        <f t="shared" si="6"/>
        <v>3</v>
      </c>
      <c r="G37" s="5">
        <f t="shared" si="7"/>
        <v>0</v>
      </c>
      <c r="H37" s="5">
        <f t="shared" si="8"/>
        <v>0</v>
      </c>
      <c r="I37" s="5"/>
      <c r="J37" s="79"/>
      <c r="K37" s="87"/>
    </row>
    <row r="38" spans="1:11" x14ac:dyDescent="0.35">
      <c r="A38" s="78"/>
      <c r="B38" s="78"/>
      <c r="C38" s="4" t="s">
        <v>19</v>
      </c>
      <c r="D38" s="5" t="s">
        <v>9</v>
      </c>
      <c r="E38" s="5">
        <v>3</v>
      </c>
      <c r="F38" s="5">
        <f t="shared" si="6"/>
        <v>3</v>
      </c>
      <c r="G38" s="5">
        <f t="shared" si="7"/>
        <v>0</v>
      </c>
      <c r="H38" s="5">
        <f t="shared" si="8"/>
        <v>0</v>
      </c>
      <c r="I38" s="13"/>
      <c r="J38" s="79"/>
      <c r="K38" s="87"/>
    </row>
    <row r="39" spans="1:11" x14ac:dyDescent="0.35">
      <c r="A39" s="78"/>
      <c r="B39" s="78"/>
      <c r="C39" s="4" t="s">
        <v>4</v>
      </c>
      <c r="D39" s="5" t="s">
        <v>10</v>
      </c>
      <c r="E39" s="5">
        <v>3</v>
      </c>
      <c r="F39" s="5">
        <f t="shared" si="6"/>
        <v>0</v>
      </c>
      <c r="G39" s="5">
        <f t="shared" si="7"/>
        <v>0</v>
      </c>
      <c r="H39" s="5">
        <f t="shared" si="8"/>
        <v>3</v>
      </c>
      <c r="I39" s="13" t="s">
        <v>359</v>
      </c>
      <c r="J39" s="79"/>
      <c r="K39" s="87"/>
    </row>
    <row r="40" spans="1:11" x14ac:dyDescent="0.35">
      <c r="A40" s="78"/>
      <c r="B40" s="78"/>
      <c r="C40" s="4" t="s">
        <v>5</v>
      </c>
      <c r="D40" s="5" t="s">
        <v>10</v>
      </c>
      <c r="E40" s="5">
        <v>1</v>
      </c>
      <c r="F40" s="5">
        <f t="shared" si="6"/>
        <v>0</v>
      </c>
      <c r="G40" s="5">
        <f t="shared" si="7"/>
        <v>0</v>
      </c>
      <c r="H40" s="5">
        <f t="shared" si="8"/>
        <v>1</v>
      </c>
      <c r="I40" s="13" t="s">
        <v>316</v>
      </c>
      <c r="J40" s="79"/>
      <c r="K40" s="87"/>
    </row>
    <row r="41" spans="1:11" x14ac:dyDescent="0.35">
      <c r="A41" s="78"/>
      <c r="B41" s="78"/>
      <c r="C41" s="4" t="s">
        <v>79</v>
      </c>
      <c r="D41" s="5" t="s">
        <v>21</v>
      </c>
      <c r="E41" s="5">
        <v>4</v>
      </c>
      <c r="F41" s="5">
        <f t="shared" si="6"/>
        <v>0</v>
      </c>
      <c r="G41" s="5">
        <f t="shared" si="7"/>
        <v>4</v>
      </c>
      <c r="H41" s="5">
        <f t="shared" si="8"/>
        <v>0</v>
      </c>
      <c r="I41" s="13"/>
      <c r="J41" s="79"/>
      <c r="K41" s="87"/>
    </row>
    <row r="42" spans="1:11" x14ac:dyDescent="0.35">
      <c r="A42" s="78"/>
      <c r="B42" s="78"/>
      <c r="C42" s="4" t="s">
        <v>6</v>
      </c>
      <c r="D42" s="14" t="s">
        <v>10</v>
      </c>
      <c r="E42" s="5">
        <v>2</v>
      </c>
      <c r="F42" s="5">
        <f t="shared" si="6"/>
        <v>0</v>
      </c>
      <c r="G42" s="5">
        <f t="shared" si="7"/>
        <v>0</v>
      </c>
      <c r="H42" s="5">
        <f t="shared" si="8"/>
        <v>2</v>
      </c>
      <c r="I42" s="21" t="s">
        <v>336</v>
      </c>
      <c r="J42" s="79"/>
      <c r="K42" s="87"/>
    </row>
    <row r="43" spans="1:11" x14ac:dyDescent="0.35">
      <c r="A43" s="78"/>
      <c r="B43" s="78"/>
      <c r="C43" s="4" t="s">
        <v>7</v>
      </c>
      <c r="D43" s="5" t="s">
        <v>21</v>
      </c>
      <c r="E43" s="5">
        <v>2</v>
      </c>
      <c r="F43" s="5">
        <f t="shared" si="6"/>
        <v>0</v>
      </c>
      <c r="G43" s="5">
        <f t="shared" si="7"/>
        <v>2</v>
      </c>
      <c r="H43" s="5">
        <f t="shared" si="8"/>
        <v>0</v>
      </c>
      <c r="I43" s="13"/>
      <c r="J43" s="79"/>
      <c r="K43" s="87"/>
    </row>
    <row r="44" spans="1:11" x14ac:dyDescent="0.35">
      <c r="A44" s="78"/>
      <c r="B44" s="78"/>
      <c r="C44" s="4" t="s">
        <v>8</v>
      </c>
      <c r="D44" s="5" t="s">
        <v>10</v>
      </c>
      <c r="E44" s="5">
        <v>1</v>
      </c>
      <c r="F44" s="5">
        <f t="shared" si="6"/>
        <v>0</v>
      </c>
      <c r="G44" s="5">
        <f t="shared" si="7"/>
        <v>0</v>
      </c>
      <c r="H44" s="5">
        <f t="shared" si="8"/>
        <v>1</v>
      </c>
      <c r="I44" s="13" t="s">
        <v>361</v>
      </c>
      <c r="J44" s="79"/>
      <c r="K44" s="88"/>
    </row>
    <row r="45" spans="1:11" ht="4" customHeight="1" x14ac:dyDescent="0.35">
      <c r="I45" s="21"/>
    </row>
    <row r="46" spans="1:11" x14ac:dyDescent="0.35">
      <c r="A46" s="78">
        <v>4</v>
      </c>
      <c r="B46" s="78" t="s">
        <v>24</v>
      </c>
      <c r="C46" s="4" t="s">
        <v>15</v>
      </c>
      <c r="D46" s="5" t="s">
        <v>9</v>
      </c>
      <c r="E46" s="5">
        <v>1</v>
      </c>
      <c r="F46" s="5">
        <f>IF($D46=$F$3,$E46,0)</f>
        <v>1</v>
      </c>
      <c r="G46" s="5">
        <f>IF(D46=$G$3,$E46,0)</f>
        <v>0</v>
      </c>
      <c r="H46" s="5">
        <f>IF($D46=$H$3,$E46,0)</f>
        <v>0</v>
      </c>
      <c r="I46" s="13"/>
      <c r="J46" s="79"/>
      <c r="K46" s="86">
        <f>SUM(G46:G57)/SUM(G46:H57)</f>
        <v>0.7857142857142857</v>
      </c>
    </row>
    <row r="47" spans="1:11" x14ac:dyDescent="0.35">
      <c r="A47" s="78"/>
      <c r="B47" s="78"/>
      <c r="C47" s="4" t="s">
        <v>16</v>
      </c>
      <c r="D47" s="5" t="s">
        <v>9</v>
      </c>
      <c r="E47" s="5">
        <v>1</v>
      </c>
      <c r="F47" s="5">
        <f t="shared" ref="F47:F57" si="9">IF(D47="NA",E47,0)</f>
        <v>1</v>
      </c>
      <c r="G47" s="5">
        <f t="shared" ref="G47:G57" si="10">IF(D47=$G$3,E47,0)</f>
        <v>0</v>
      </c>
      <c r="H47" s="5">
        <f t="shared" ref="H47:H57" si="11">IF($D47=$H$3,$E47,0)</f>
        <v>0</v>
      </c>
      <c r="I47" s="13"/>
      <c r="J47" s="79"/>
      <c r="K47" s="87"/>
    </row>
    <row r="48" spans="1:11" x14ac:dyDescent="0.35">
      <c r="A48" s="78"/>
      <c r="B48" s="78"/>
      <c r="C48" s="4" t="s">
        <v>17</v>
      </c>
      <c r="D48" s="5" t="s">
        <v>21</v>
      </c>
      <c r="E48" s="5">
        <v>2</v>
      </c>
      <c r="F48" s="5">
        <f t="shared" si="9"/>
        <v>0</v>
      </c>
      <c r="G48" s="5">
        <f t="shared" si="10"/>
        <v>2</v>
      </c>
      <c r="H48" s="5">
        <f t="shared" si="11"/>
        <v>0</v>
      </c>
      <c r="I48" s="13"/>
      <c r="J48" s="79"/>
      <c r="K48" s="87"/>
    </row>
    <row r="49" spans="1:11" x14ac:dyDescent="0.35">
      <c r="A49" s="78"/>
      <c r="B49" s="78"/>
      <c r="C49" s="4" t="s">
        <v>18</v>
      </c>
      <c r="D49" s="5" t="s">
        <v>9</v>
      </c>
      <c r="E49" s="5">
        <v>2</v>
      </c>
      <c r="F49" s="5">
        <f t="shared" si="9"/>
        <v>2</v>
      </c>
      <c r="G49" s="5">
        <f t="shared" si="10"/>
        <v>0</v>
      </c>
      <c r="H49" s="5">
        <f t="shared" si="11"/>
        <v>0</v>
      </c>
      <c r="I49" s="5"/>
      <c r="J49" s="79"/>
      <c r="K49" s="87"/>
    </row>
    <row r="50" spans="1:11" x14ac:dyDescent="0.35">
      <c r="A50" s="78"/>
      <c r="B50" s="78"/>
      <c r="C50" s="4" t="s">
        <v>12</v>
      </c>
      <c r="D50" s="5" t="s">
        <v>9</v>
      </c>
      <c r="E50" s="5">
        <v>3</v>
      </c>
      <c r="F50" s="5">
        <f t="shared" si="9"/>
        <v>3</v>
      </c>
      <c r="G50" s="5">
        <f t="shared" si="10"/>
        <v>0</v>
      </c>
      <c r="H50" s="5">
        <f t="shared" si="11"/>
        <v>0</v>
      </c>
      <c r="I50" s="13"/>
      <c r="J50" s="79"/>
      <c r="K50" s="87"/>
    </row>
    <row r="51" spans="1:11" x14ac:dyDescent="0.35">
      <c r="A51" s="78"/>
      <c r="B51" s="78"/>
      <c r="C51" s="4" t="s">
        <v>19</v>
      </c>
      <c r="D51" s="5" t="s">
        <v>9</v>
      </c>
      <c r="E51" s="5">
        <v>3</v>
      </c>
      <c r="F51" s="5">
        <f t="shared" si="9"/>
        <v>3</v>
      </c>
      <c r="G51" s="5">
        <f t="shared" si="10"/>
        <v>0</v>
      </c>
      <c r="H51" s="5">
        <f t="shared" si="11"/>
        <v>0</v>
      </c>
      <c r="I51" s="13"/>
      <c r="J51" s="79"/>
      <c r="K51" s="87"/>
    </row>
    <row r="52" spans="1:11" x14ac:dyDescent="0.35">
      <c r="A52" s="78"/>
      <c r="B52" s="78"/>
      <c r="C52" s="4" t="s">
        <v>4</v>
      </c>
      <c r="D52" s="5" t="s">
        <v>21</v>
      </c>
      <c r="E52" s="5">
        <v>3</v>
      </c>
      <c r="F52" s="5">
        <f t="shared" si="9"/>
        <v>0</v>
      </c>
      <c r="G52" s="5">
        <f t="shared" si="10"/>
        <v>3</v>
      </c>
      <c r="H52" s="5">
        <f t="shared" si="11"/>
        <v>0</v>
      </c>
      <c r="I52" s="13"/>
      <c r="J52" s="79"/>
      <c r="K52" s="87"/>
    </row>
    <row r="53" spans="1:11" x14ac:dyDescent="0.35">
      <c r="A53" s="78"/>
      <c r="B53" s="78"/>
      <c r="C53" s="4" t="s">
        <v>5</v>
      </c>
      <c r="D53" s="5" t="s">
        <v>10</v>
      </c>
      <c r="E53" s="5">
        <v>1</v>
      </c>
      <c r="F53" s="5">
        <f t="shared" si="9"/>
        <v>0</v>
      </c>
      <c r="G53" s="5">
        <f t="shared" si="10"/>
        <v>0</v>
      </c>
      <c r="H53" s="5">
        <f t="shared" si="11"/>
        <v>1</v>
      </c>
      <c r="I53" s="13" t="s">
        <v>316</v>
      </c>
      <c r="J53" s="79"/>
      <c r="K53" s="87"/>
    </row>
    <row r="54" spans="1:11" x14ac:dyDescent="0.35">
      <c r="A54" s="78"/>
      <c r="B54" s="78"/>
      <c r="C54" s="4" t="s">
        <v>79</v>
      </c>
      <c r="D54" s="5" t="s">
        <v>21</v>
      </c>
      <c r="E54" s="5">
        <v>4</v>
      </c>
      <c r="F54" s="5">
        <f t="shared" si="9"/>
        <v>0</v>
      </c>
      <c r="G54" s="5">
        <f t="shared" si="10"/>
        <v>4</v>
      </c>
      <c r="H54" s="5">
        <f t="shared" si="11"/>
        <v>0</v>
      </c>
      <c r="I54" s="13"/>
      <c r="J54" s="79"/>
      <c r="K54" s="87"/>
    </row>
    <row r="55" spans="1:11" x14ac:dyDescent="0.35">
      <c r="A55" s="78"/>
      <c r="B55" s="78"/>
      <c r="C55" s="4" t="s">
        <v>6</v>
      </c>
      <c r="D55" s="5" t="s">
        <v>10</v>
      </c>
      <c r="E55" s="5">
        <v>2</v>
      </c>
      <c r="F55" s="5">
        <f t="shared" si="9"/>
        <v>0</v>
      </c>
      <c r="G55" s="5">
        <f t="shared" si="10"/>
        <v>0</v>
      </c>
      <c r="H55" s="5">
        <f t="shared" si="11"/>
        <v>2</v>
      </c>
      <c r="I55" s="13" t="s">
        <v>317</v>
      </c>
      <c r="J55" s="79"/>
      <c r="K55" s="87"/>
    </row>
    <row r="56" spans="1:11" x14ac:dyDescent="0.35">
      <c r="A56" s="78"/>
      <c r="B56" s="78"/>
      <c r="C56" s="4" t="s">
        <v>7</v>
      </c>
      <c r="D56" s="5" t="s">
        <v>21</v>
      </c>
      <c r="E56" s="5">
        <v>2</v>
      </c>
      <c r="F56" s="5">
        <f t="shared" si="9"/>
        <v>0</v>
      </c>
      <c r="G56" s="5">
        <f t="shared" si="10"/>
        <v>2</v>
      </c>
      <c r="H56" s="5">
        <f t="shared" si="11"/>
        <v>0</v>
      </c>
      <c r="I56" s="13"/>
      <c r="J56" s="79"/>
      <c r="K56" s="87"/>
    </row>
    <row r="57" spans="1:11" x14ac:dyDescent="0.35">
      <c r="A57" s="78"/>
      <c r="B57" s="78"/>
      <c r="C57" s="4" t="s">
        <v>301</v>
      </c>
      <c r="D57" s="5" t="s">
        <v>9</v>
      </c>
      <c r="E57" s="5">
        <v>1</v>
      </c>
      <c r="F57" s="5">
        <f t="shared" si="9"/>
        <v>1</v>
      </c>
      <c r="G57" s="5">
        <f t="shared" si="10"/>
        <v>0</v>
      </c>
      <c r="H57" s="5">
        <f t="shared" si="11"/>
        <v>0</v>
      </c>
      <c r="I57" s="13"/>
      <c r="J57" s="79"/>
      <c r="K57" s="88"/>
    </row>
    <row r="58" spans="1:11" ht="4" customHeight="1" x14ac:dyDescent="0.35">
      <c r="I58" s="21"/>
    </row>
    <row r="59" spans="1:11" x14ac:dyDescent="0.35">
      <c r="A59" s="78">
        <v>5</v>
      </c>
      <c r="B59" s="78" t="s">
        <v>25</v>
      </c>
      <c r="C59" s="4" t="s">
        <v>15</v>
      </c>
      <c r="D59" s="5" t="s">
        <v>9</v>
      </c>
      <c r="E59" s="5">
        <v>1</v>
      </c>
      <c r="F59" s="5">
        <f>IF($D59=$F$3,$E59,0)</f>
        <v>1</v>
      </c>
      <c r="G59" s="5">
        <f>IF(D59=$G$3,$E59,0)</f>
        <v>0</v>
      </c>
      <c r="H59" s="5">
        <f>IF($D59=$H$3,$E59,0)</f>
        <v>0</v>
      </c>
      <c r="I59" s="13"/>
      <c r="J59" s="95"/>
      <c r="K59" s="86">
        <f>SUM(G59:G70)/SUM(G59:H70)</f>
        <v>0.84210526315789469</v>
      </c>
    </row>
    <row r="60" spans="1:11" x14ac:dyDescent="0.35">
      <c r="A60" s="78"/>
      <c r="B60" s="78"/>
      <c r="C60" s="4" t="s">
        <v>16</v>
      </c>
      <c r="D60" s="5" t="s">
        <v>9</v>
      </c>
      <c r="E60" s="5">
        <v>1</v>
      </c>
      <c r="F60" s="5">
        <f t="shared" ref="F60:F70" si="12">IF(D60="NA",E60,0)</f>
        <v>1</v>
      </c>
      <c r="G60" s="5">
        <f t="shared" ref="G60:G70" si="13">IF(D60=$G$3,E60,0)</f>
        <v>0</v>
      </c>
      <c r="H60" s="5">
        <f t="shared" ref="H60:H70" si="14">IF($D60=$H$3,$E60,0)</f>
        <v>0</v>
      </c>
      <c r="I60" s="13"/>
      <c r="J60" s="96"/>
      <c r="K60" s="87"/>
    </row>
    <row r="61" spans="1:11" x14ac:dyDescent="0.35">
      <c r="A61" s="78"/>
      <c r="B61" s="78"/>
      <c r="C61" s="4" t="s">
        <v>17</v>
      </c>
      <c r="D61" s="5" t="s">
        <v>21</v>
      </c>
      <c r="E61" s="5">
        <v>2</v>
      </c>
      <c r="F61" s="5">
        <f t="shared" si="12"/>
        <v>0</v>
      </c>
      <c r="G61" s="5">
        <f t="shared" si="13"/>
        <v>2</v>
      </c>
      <c r="H61" s="5">
        <f t="shared" si="14"/>
        <v>0</v>
      </c>
      <c r="I61" s="13"/>
      <c r="J61" s="96"/>
      <c r="K61" s="87"/>
    </row>
    <row r="62" spans="1:11" x14ac:dyDescent="0.35">
      <c r="A62" s="78"/>
      <c r="B62" s="78"/>
      <c r="C62" s="4" t="s">
        <v>310</v>
      </c>
      <c r="D62" s="5" t="s">
        <v>21</v>
      </c>
      <c r="E62" s="5">
        <v>2</v>
      </c>
      <c r="F62" s="5">
        <f t="shared" si="12"/>
        <v>0</v>
      </c>
      <c r="G62" s="5">
        <f t="shared" si="13"/>
        <v>2</v>
      </c>
      <c r="H62" s="5">
        <f t="shared" si="14"/>
        <v>0</v>
      </c>
      <c r="I62" s="13"/>
      <c r="J62" s="96"/>
      <c r="K62" s="87"/>
    </row>
    <row r="63" spans="1:11" x14ac:dyDescent="0.35">
      <c r="A63" s="78"/>
      <c r="B63" s="78"/>
      <c r="C63" s="4" t="s">
        <v>12</v>
      </c>
      <c r="D63" s="5" t="s">
        <v>21</v>
      </c>
      <c r="E63" s="5">
        <v>3</v>
      </c>
      <c r="F63" s="5">
        <f t="shared" si="12"/>
        <v>0</v>
      </c>
      <c r="G63" s="5">
        <f t="shared" si="13"/>
        <v>3</v>
      </c>
      <c r="H63" s="5">
        <f t="shared" si="14"/>
        <v>0</v>
      </c>
      <c r="I63" s="13"/>
      <c r="J63" s="96"/>
      <c r="K63" s="87"/>
    </row>
    <row r="64" spans="1:11" x14ac:dyDescent="0.35">
      <c r="A64" s="78"/>
      <c r="B64" s="78"/>
      <c r="C64" s="4" t="s">
        <v>19</v>
      </c>
      <c r="D64" s="5" t="s">
        <v>9</v>
      </c>
      <c r="E64" s="5">
        <v>3</v>
      </c>
      <c r="F64" s="5">
        <f t="shared" si="12"/>
        <v>3</v>
      </c>
      <c r="G64" s="5">
        <f t="shared" si="13"/>
        <v>0</v>
      </c>
      <c r="H64" s="5">
        <f t="shared" si="14"/>
        <v>0</v>
      </c>
      <c r="I64" s="13"/>
      <c r="J64" s="96"/>
      <c r="K64" s="87"/>
    </row>
    <row r="65" spans="1:11" x14ac:dyDescent="0.35">
      <c r="A65" s="78"/>
      <c r="B65" s="78"/>
      <c r="C65" s="4" t="s">
        <v>4</v>
      </c>
      <c r="D65" s="5" t="s">
        <v>21</v>
      </c>
      <c r="E65" s="5">
        <v>3</v>
      </c>
      <c r="F65" s="5">
        <f t="shared" si="12"/>
        <v>0</v>
      </c>
      <c r="G65" s="5">
        <f t="shared" si="13"/>
        <v>3</v>
      </c>
      <c r="H65" s="5">
        <f t="shared" si="14"/>
        <v>0</v>
      </c>
      <c r="I65" s="13"/>
      <c r="J65" s="96"/>
      <c r="K65" s="87"/>
    </row>
    <row r="66" spans="1:11" x14ac:dyDescent="0.35">
      <c r="A66" s="78"/>
      <c r="B66" s="78"/>
      <c r="C66" s="4" t="s">
        <v>5</v>
      </c>
      <c r="D66" s="5" t="s">
        <v>10</v>
      </c>
      <c r="E66" s="5">
        <v>1</v>
      </c>
      <c r="F66" s="5">
        <f t="shared" si="12"/>
        <v>0</v>
      </c>
      <c r="G66" s="5">
        <f t="shared" si="13"/>
        <v>0</v>
      </c>
      <c r="H66" s="5">
        <f t="shared" si="14"/>
        <v>1</v>
      </c>
      <c r="I66" s="13" t="s">
        <v>316</v>
      </c>
      <c r="J66" s="96"/>
      <c r="K66" s="87"/>
    </row>
    <row r="67" spans="1:11" x14ac:dyDescent="0.35">
      <c r="A67" s="78"/>
      <c r="B67" s="78"/>
      <c r="C67" s="4" t="s">
        <v>78</v>
      </c>
      <c r="D67" s="5" t="s">
        <v>21</v>
      </c>
      <c r="E67" s="5">
        <v>4</v>
      </c>
      <c r="F67" s="5">
        <f t="shared" si="12"/>
        <v>0</v>
      </c>
      <c r="G67" s="5">
        <f t="shared" si="13"/>
        <v>4</v>
      </c>
      <c r="H67" s="5">
        <f t="shared" si="14"/>
        <v>0</v>
      </c>
      <c r="I67" s="13"/>
      <c r="J67" s="96"/>
      <c r="K67" s="87"/>
    </row>
    <row r="68" spans="1:11" x14ac:dyDescent="0.35">
      <c r="A68" s="78"/>
      <c r="B68" s="78"/>
      <c r="C68" s="4" t="s">
        <v>6</v>
      </c>
      <c r="D68" s="5" t="s">
        <v>10</v>
      </c>
      <c r="E68" s="5">
        <v>2</v>
      </c>
      <c r="F68" s="5">
        <f t="shared" si="12"/>
        <v>0</v>
      </c>
      <c r="G68" s="5">
        <f t="shared" si="13"/>
        <v>0</v>
      </c>
      <c r="H68" s="5">
        <f t="shared" si="14"/>
        <v>2</v>
      </c>
      <c r="I68" s="13" t="s">
        <v>75</v>
      </c>
      <c r="J68" s="96"/>
      <c r="K68" s="87"/>
    </row>
    <row r="69" spans="1:11" x14ac:dyDescent="0.35">
      <c r="A69" s="78"/>
      <c r="B69" s="78"/>
      <c r="C69" s="4" t="s">
        <v>7</v>
      </c>
      <c r="D69" s="5" t="s">
        <v>21</v>
      </c>
      <c r="E69" s="5">
        <v>2</v>
      </c>
      <c r="F69" s="5">
        <f t="shared" si="12"/>
        <v>0</v>
      </c>
      <c r="G69" s="5">
        <f t="shared" si="13"/>
        <v>2</v>
      </c>
      <c r="H69" s="5">
        <f t="shared" si="14"/>
        <v>0</v>
      </c>
      <c r="I69" s="13"/>
      <c r="J69" s="96"/>
      <c r="K69" s="87"/>
    </row>
    <row r="70" spans="1:11" x14ac:dyDescent="0.35">
      <c r="A70" s="78"/>
      <c r="B70" s="78"/>
      <c r="C70" s="4" t="s">
        <v>74</v>
      </c>
      <c r="D70" s="5" t="s">
        <v>9</v>
      </c>
      <c r="E70" s="5">
        <v>2</v>
      </c>
      <c r="F70" s="5">
        <f t="shared" si="12"/>
        <v>2</v>
      </c>
      <c r="G70" s="5">
        <f t="shared" si="13"/>
        <v>0</v>
      </c>
      <c r="H70" s="5">
        <f t="shared" si="14"/>
        <v>0</v>
      </c>
      <c r="I70" s="28"/>
      <c r="J70" s="97"/>
      <c r="K70" s="88"/>
    </row>
    <row r="71" spans="1:11" ht="4" customHeight="1" x14ac:dyDescent="0.35">
      <c r="I71" s="21"/>
    </row>
    <row r="72" spans="1:11" x14ac:dyDescent="0.35">
      <c r="A72" s="78">
        <v>6</v>
      </c>
      <c r="B72" s="78" t="s">
        <v>202</v>
      </c>
      <c r="C72" s="4" t="s">
        <v>15</v>
      </c>
      <c r="D72" s="5" t="s">
        <v>21</v>
      </c>
      <c r="E72" s="5">
        <v>1</v>
      </c>
      <c r="F72" s="5">
        <f>IF($D72=$F$3,$E72,0)</f>
        <v>0</v>
      </c>
      <c r="G72" s="5">
        <f>IF(D72=$G$3,$E72,0)</f>
        <v>1</v>
      </c>
      <c r="H72" s="5">
        <f>IF($D72=$H$3,$E72,0)</f>
        <v>0</v>
      </c>
      <c r="I72" s="13"/>
      <c r="J72" s="79"/>
      <c r="K72" s="86">
        <f>SUM(G72:G83)/SUM(G72:H83)</f>
        <v>0.8125</v>
      </c>
    </row>
    <row r="73" spans="1:11" x14ac:dyDescent="0.35">
      <c r="A73" s="78"/>
      <c r="B73" s="78"/>
      <c r="C73" s="4" t="s">
        <v>16</v>
      </c>
      <c r="D73" s="5" t="s">
        <v>21</v>
      </c>
      <c r="E73" s="5">
        <v>1</v>
      </c>
      <c r="F73" s="5">
        <f t="shared" ref="F73:F82" si="15">IF(D73="NA",E73,0)</f>
        <v>0</v>
      </c>
      <c r="G73" s="5">
        <f t="shared" ref="G73:G82" si="16">IF(D73=$G$3,E73,0)</f>
        <v>1</v>
      </c>
      <c r="H73" s="5">
        <f t="shared" ref="H73:H82" si="17">IF($D73=$H$3,$E73,0)</f>
        <v>0</v>
      </c>
      <c r="I73" s="13"/>
      <c r="J73" s="79"/>
      <c r="K73" s="87"/>
    </row>
    <row r="74" spans="1:11" x14ac:dyDescent="0.35">
      <c r="A74" s="78"/>
      <c r="B74" s="78"/>
      <c r="C74" s="4" t="s">
        <v>17</v>
      </c>
      <c r="D74" s="5" t="s">
        <v>21</v>
      </c>
      <c r="E74" s="5">
        <v>2</v>
      </c>
      <c r="F74" s="5">
        <f t="shared" si="15"/>
        <v>0</v>
      </c>
      <c r="G74" s="5">
        <f t="shared" si="16"/>
        <v>2</v>
      </c>
      <c r="H74" s="5">
        <f t="shared" si="17"/>
        <v>0</v>
      </c>
      <c r="I74" s="13"/>
      <c r="J74" s="79"/>
      <c r="K74" s="87"/>
    </row>
    <row r="75" spans="1:11" x14ac:dyDescent="0.35">
      <c r="A75" s="78"/>
      <c r="B75" s="78"/>
      <c r="C75" s="4" t="s">
        <v>18</v>
      </c>
      <c r="D75" s="5" t="s">
        <v>9</v>
      </c>
      <c r="E75" s="5">
        <v>2</v>
      </c>
      <c r="F75" s="5">
        <f t="shared" si="15"/>
        <v>2</v>
      </c>
      <c r="G75" s="5">
        <f t="shared" si="16"/>
        <v>0</v>
      </c>
      <c r="H75" s="5">
        <f t="shared" si="17"/>
        <v>0</v>
      </c>
      <c r="I75" s="13"/>
      <c r="J75" s="79"/>
      <c r="K75" s="87"/>
    </row>
    <row r="76" spans="1:11" x14ac:dyDescent="0.35">
      <c r="A76" s="78"/>
      <c r="B76" s="78"/>
      <c r="C76" s="4" t="s">
        <v>12</v>
      </c>
      <c r="D76" s="5" t="s">
        <v>9</v>
      </c>
      <c r="E76" s="5">
        <v>3</v>
      </c>
      <c r="F76" s="5">
        <f t="shared" si="15"/>
        <v>3</v>
      </c>
      <c r="G76" s="5">
        <f t="shared" si="16"/>
        <v>0</v>
      </c>
      <c r="H76" s="5">
        <f t="shared" si="17"/>
        <v>0</v>
      </c>
      <c r="I76" s="13"/>
      <c r="J76" s="79"/>
      <c r="K76" s="87"/>
    </row>
    <row r="77" spans="1:11" x14ac:dyDescent="0.35">
      <c r="A77" s="78"/>
      <c r="B77" s="78"/>
      <c r="C77" s="4" t="s">
        <v>19</v>
      </c>
      <c r="D77" s="5" t="s">
        <v>9</v>
      </c>
      <c r="E77" s="5">
        <v>3</v>
      </c>
      <c r="F77" s="5">
        <f t="shared" si="15"/>
        <v>3</v>
      </c>
      <c r="G77" s="5">
        <f t="shared" si="16"/>
        <v>0</v>
      </c>
      <c r="H77" s="5">
        <f t="shared" si="17"/>
        <v>0</v>
      </c>
      <c r="I77" s="13"/>
      <c r="J77" s="79"/>
      <c r="K77" s="87"/>
    </row>
    <row r="78" spans="1:11" x14ac:dyDescent="0.35">
      <c r="A78" s="78"/>
      <c r="B78" s="78"/>
      <c r="C78" s="4" t="s">
        <v>4</v>
      </c>
      <c r="D78" s="5" t="s">
        <v>21</v>
      </c>
      <c r="E78" s="5">
        <v>3</v>
      </c>
      <c r="F78" s="5">
        <f t="shared" si="15"/>
        <v>0</v>
      </c>
      <c r="G78" s="5">
        <f t="shared" si="16"/>
        <v>3</v>
      </c>
      <c r="H78" s="5">
        <f t="shared" si="17"/>
        <v>0</v>
      </c>
      <c r="I78" s="13"/>
      <c r="J78" s="79"/>
      <c r="K78" s="87"/>
    </row>
    <row r="79" spans="1:11" x14ac:dyDescent="0.35">
      <c r="A79" s="78"/>
      <c r="B79" s="78"/>
      <c r="C79" s="4" t="s">
        <v>5</v>
      </c>
      <c r="D79" s="5" t="s">
        <v>10</v>
      </c>
      <c r="E79" s="5">
        <v>1</v>
      </c>
      <c r="F79" s="5">
        <f t="shared" si="15"/>
        <v>0</v>
      </c>
      <c r="G79" s="5">
        <f t="shared" si="16"/>
        <v>0</v>
      </c>
      <c r="H79" s="5">
        <f t="shared" si="17"/>
        <v>1</v>
      </c>
      <c r="I79" s="13" t="s">
        <v>76</v>
      </c>
      <c r="J79" s="79"/>
      <c r="K79" s="87"/>
    </row>
    <row r="80" spans="1:11" x14ac:dyDescent="0.35">
      <c r="A80" s="78"/>
      <c r="B80" s="78"/>
      <c r="C80" s="4" t="s">
        <v>78</v>
      </c>
      <c r="D80" s="5" t="s">
        <v>21</v>
      </c>
      <c r="E80" s="5">
        <v>4</v>
      </c>
      <c r="F80" s="5">
        <f t="shared" si="15"/>
        <v>0</v>
      </c>
      <c r="G80" s="5">
        <f t="shared" si="16"/>
        <v>4</v>
      </c>
      <c r="H80" s="5">
        <f t="shared" si="17"/>
        <v>0</v>
      </c>
      <c r="I80" s="13"/>
      <c r="J80" s="79"/>
      <c r="K80" s="87"/>
    </row>
    <row r="81" spans="1:11" x14ac:dyDescent="0.35">
      <c r="A81" s="78"/>
      <c r="B81" s="78"/>
      <c r="C81" s="4" t="s">
        <v>6</v>
      </c>
      <c r="D81" s="5" t="s">
        <v>10</v>
      </c>
      <c r="E81" s="5">
        <v>2</v>
      </c>
      <c r="F81" s="5">
        <f t="shared" si="15"/>
        <v>0</v>
      </c>
      <c r="G81" s="5">
        <f t="shared" si="16"/>
        <v>0</v>
      </c>
      <c r="H81" s="5">
        <f t="shared" si="17"/>
        <v>2</v>
      </c>
      <c r="I81" s="13" t="s">
        <v>65</v>
      </c>
      <c r="J81" s="79"/>
      <c r="K81" s="87"/>
    </row>
    <row r="82" spans="1:11" x14ac:dyDescent="0.35">
      <c r="A82" s="78"/>
      <c r="B82" s="78"/>
      <c r="C82" s="4" t="s">
        <v>7</v>
      </c>
      <c r="D82" s="5" t="s">
        <v>21</v>
      </c>
      <c r="E82" s="5">
        <v>2</v>
      </c>
      <c r="F82" s="5">
        <f t="shared" si="15"/>
        <v>0</v>
      </c>
      <c r="G82" s="5">
        <f t="shared" si="16"/>
        <v>2</v>
      </c>
      <c r="H82" s="5">
        <f t="shared" si="17"/>
        <v>0</v>
      </c>
      <c r="I82" s="13"/>
      <c r="J82" s="79"/>
      <c r="K82" s="87"/>
    </row>
    <row r="83" spans="1:11" x14ac:dyDescent="0.35">
      <c r="A83" s="78"/>
      <c r="B83" s="78"/>
      <c r="C83" s="4" t="s">
        <v>74</v>
      </c>
      <c r="D83" s="5"/>
      <c r="E83" s="5"/>
      <c r="F83" s="5"/>
      <c r="G83" s="5"/>
      <c r="H83" s="5"/>
      <c r="I83" s="13"/>
      <c r="J83" s="79"/>
      <c r="K83" s="88"/>
    </row>
    <row r="84" spans="1:11" ht="4" customHeight="1" x14ac:dyDescent="0.35">
      <c r="I84" s="21"/>
    </row>
    <row r="85" spans="1:11" ht="14.5" customHeight="1" x14ac:dyDescent="0.35">
      <c r="A85" s="78">
        <v>7</v>
      </c>
      <c r="B85" s="78" t="s">
        <v>241</v>
      </c>
      <c r="C85" s="4" t="s">
        <v>15</v>
      </c>
      <c r="D85" s="5" t="s">
        <v>9</v>
      </c>
      <c r="E85" s="5">
        <v>1</v>
      </c>
      <c r="F85" s="5">
        <f>IF($D85=$F$3,$E85,0)</f>
        <v>1</v>
      </c>
      <c r="G85" s="5">
        <f>IF(D85=$G$3,$E85,0)</f>
        <v>0</v>
      </c>
      <c r="H85" s="5">
        <f>IF($D85=$H$3,$E85,0)</f>
        <v>0</v>
      </c>
      <c r="I85" s="13"/>
      <c r="J85" s="79"/>
      <c r="K85" s="86">
        <f>SUM(G85:G96)/SUM(G85:H96)</f>
        <v>0.5714285714285714</v>
      </c>
    </row>
    <row r="86" spans="1:11" x14ac:dyDescent="0.35">
      <c r="A86" s="78"/>
      <c r="B86" s="78"/>
      <c r="C86" s="4" t="s">
        <v>16</v>
      </c>
      <c r="D86" s="5" t="s">
        <v>9</v>
      </c>
      <c r="E86" s="5">
        <v>1</v>
      </c>
      <c r="F86" s="5">
        <f t="shared" ref="F86:F96" si="18">IF(D86="NA",E86,0)</f>
        <v>1</v>
      </c>
      <c r="G86" s="5">
        <f t="shared" ref="G86:G96" si="19">IF(D86=$G$3,E86,0)</f>
        <v>0</v>
      </c>
      <c r="H86" s="5">
        <f t="shared" ref="H86:H96" si="20">IF($D86=$H$3,$E86,0)</f>
        <v>0</v>
      </c>
      <c r="I86" s="13"/>
      <c r="J86" s="79"/>
      <c r="K86" s="87"/>
    </row>
    <row r="87" spans="1:11" x14ac:dyDescent="0.35">
      <c r="A87" s="78"/>
      <c r="B87" s="78"/>
      <c r="C87" s="4" t="s">
        <v>17</v>
      </c>
      <c r="D87" s="5" t="s">
        <v>21</v>
      </c>
      <c r="E87" s="5">
        <v>2</v>
      </c>
      <c r="F87" s="5">
        <f t="shared" si="18"/>
        <v>0</v>
      </c>
      <c r="G87" s="5">
        <f t="shared" si="19"/>
        <v>2</v>
      </c>
      <c r="H87" s="5">
        <f t="shared" si="20"/>
        <v>0</v>
      </c>
      <c r="I87" s="13"/>
      <c r="J87" s="79"/>
      <c r="K87" s="87"/>
    </row>
    <row r="88" spans="1:11" x14ac:dyDescent="0.35">
      <c r="A88" s="78"/>
      <c r="B88" s="78"/>
      <c r="C88" s="4" t="s">
        <v>18</v>
      </c>
      <c r="D88" s="5" t="s">
        <v>9</v>
      </c>
      <c r="E88" s="5">
        <v>2</v>
      </c>
      <c r="F88" s="5">
        <f t="shared" si="18"/>
        <v>2</v>
      </c>
      <c r="G88" s="5">
        <f t="shared" si="19"/>
        <v>0</v>
      </c>
      <c r="H88" s="5">
        <f t="shared" si="20"/>
        <v>0</v>
      </c>
      <c r="I88" s="13"/>
      <c r="J88" s="79"/>
      <c r="K88" s="87"/>
    </row>
    <row r="89" spans="1:11" x14ac:dyDescent="0.35">
      <c r="A89" s="78"/>
      <c r="B89" s="78"/>
      <c r="C89" s="4" t="s">
        <v>12</v>
      </c>
      <c r="D89" s="5" t="s">
        <v>9</v>
      </c>
      <c r="E89" s="5">
        <v>3</v>
      </c>
      <c r="F89" s="5">
        <f t="shared" si="18"/>
        <v>3</v>
      </c>
      <c r="G89" s="5">
        <f t="shared" si="19"/>
        <v>0</v>
      </c>
      <c r="H89" s="5">
        <f t="shared" si="20"/>
        <v>0</v>
      </c>
      <c r="I89" s="13"/>
      <c r="J89" s="79"/>
      <c r="K89" s="87"/>
    </row>
    <row r="90" spans="1:11" x14ac:dyDescent="0.35">
      <c r="A90" s="78"/>
      <c r="B90" s="78"/>
      <c r="C90" s="4" t="s">
        <v>19</v>
      </c>
      <c r="D90" s="5" t="s">
        <v>9</v>
      </c>
      <c r="E90" s="5">
        <v>3</v>
      </c>
      <c r="F90" s="5">
        <f t="shared" si="18"/>
        <v>3</v>
      </c>
      <c r="G90" s="5">
        <f t="shared" si="19"/>
        <v>0</v>
      </c>
      <c r="H90" s="5">
        <f t="shared" si="20"/>
        <v>0</v>
      </c>
      <c r="I90" s="13"/>
      <c r="J90" s="79"/>
      <c r="K90" s="87"/>
    </row>
    <row r="91" spans="1:11" x14ac:dyDescent="0.35">
      <c r="A91" s="78"/>
      <c r="B91" s="78"/>
      <c r="C91" s="4" t="s">
        <v>4</v>
      </c>
      <c r="D91" s="5" t="s">
        <v>10</v>
      </c>
      <c r="E91" s="5">
        <v>3</v>
      </c>
      <c r="F91" s="5">
        <f t="shared" si="18"/>
        <v>0</v>
      </c>
      <c r="G91" s="5">
        <f t="shared" si="19"/>
        <v>0</v>
      </c>
      <c r="H91" s="5">
        <f t="shared" si="20"/>
        <v>3</v>
      </c>
      <c r="I91" s="13" t="s">
        <v>207</v>
      </c>
      <c r="J91" s="79"/>
      <c r="K91" s="87"/>
    </row>
    <row r="92" spans="1:11" x14ac:dyDescent="0.35">
      <c r="A92" s="78"/>
      <c r="B92" s="78"/>
      <c r="C92" s="4" t="s">
        <v>5</v>
      </c>
      <c r="D92" s="5" t="s">
        <v>10</v>
      </c>
      <c r="E92" s="5">
        <v>1</v>
      </c>
      <c r="F92" s="5">
        <f t="shared" si="18"/>
        <v>0</v>
      </c>
      <c r="G92" s="5">
        <f t="shared" si="19"/>
        <v>0</v>
      </c>
      <c r="H92" s="5">
        <f t="shared" si="20"/>
        <v>1</v>
      </c>
      <c r="I92" s="13" t="s">
        <v>207</v>
      </c>
      <c r="J92" s="79"/>
      <c r="K92" s="87"/>
    </row>
    <row r="93" spans="1:11" x14ac:dyDescent="0.35">
      <c r="A93" s="78"/>
      <c r="B93" s="78"/>
      <c r="C93" s="4" t="s">
        <v>78</v>
      </c>
      <c r="D93" s="5" t="s">
        <v>21</v>
      </c>
      <c r="E93" s="5">
        <v>4</v>
      </c>
      <c r="F93" s="5">
        <f t="shared" si="18"/>
        <v>0</v>
      </c>
      <c r="G93" s="5">
        <f t="shared" si="19"/>
        <v>4</v>
      </c>
      <c r="H93" s="5">
        <f t="shared" si="20"/>
        <v>0</v>
      </c>
      <c r="I93" s="13"/>
      <c r="J93" s="79"/>
      <c r="K93" s="87"/>
    </row>
    <row r="94" spans="1:11" x14ac:dyDescent="0.35">
      <c r="A94" s="78"/>
      <c r="B94" s="78"/>
      <c r="C94" s="4" t="s">
        <v>6</v>
      </c>
      <c r="D94" s="5" t="s">
        <v>10</v>
      </c>
      <c r="E94" s="5">
        <v>2</v>
      </c>
      <c r="F94" s="5">
        <f t="shared" si="18"/>
        <v>0</v>
      </c>
      <c r="G94" s="5">
        <f t="shared" si="19"/>
        <v>0</v>
      </c>
      <c r="H94" s="5">
        <f t="shared" si="20"/>
        <v>2</v>
      </c>
      <c r="I94" s="13" t="s">
        <v>77</v>
      </c>
      <c r="J94" s="79"/>
      <c r="K94" s="87"/>
    </row>
    <row r="95" spans="1:11" x14ac:dyDescent="0.35">
      <c r="A95" s="78"/>
      <c r="B95" s="78"/>
      <c r="C95" s="4" t="s">
        <v>7</v>
      </c>
      <c r="D95" s="5" t="s">
        <v>21</v>
      </c>
      <c r="E95" s="5">
        <v>2</v>
      </c>
      <c r="F95" s="5">
        <f t="shared" si="18"/>
        <v>0</v>
      </c>
      <c r="G95" s="5">
        <f t="shared" si="19"/>
        <v>2</v>
      </c>
      <c r="H95" s="5">
        <f t="shared" si="20"/>
        <v>0</v>
      </c>
      <c r="I95" s="13"/>
      <c r="J95" s="79"/>
      <c r="K95" s="87"/>
    </row>
    <row r="96" spans="1:11" x14ac:dyDescent="0.35">
      <c r="A96" s="78"/>
      <c r="B96" s="78"/>
      <c r="C96" s="4" t="s">
        <v>8</v>
      </c>
      <c r="D96" s="5" t="s">
        <v>9</v>
      </c>
      <c r="E96" s="5">
        <v>2</v>
      </c>
      <c r="F96" s="5">
        <f t="shared" si="18"/>
        <v>2</v>
      </c>
      <c r="G96" s="5">
        <f t="shared" si="19"/>
        <v>0</v>
      </c>
      <c r="H96" s="5">
        <f t="shared" si="20"/>
        <v>0</v>
      </c>
      <c r="I96" s="13"/>
      <c r="J96" s="79"/>
      <c r="K96" s="88"/>
    </row>
    <row r="97" spans="1:11" ht="4" customHeight="1" x14ac:dyDescent="0.35">
      <c r="I97" s="21"/>
    </row>
    <row r="98" spans="1:11" ht="14.5" customHeight="1" x14ac:dyDescent="0.35">
      <c r="A98" s="78">
        <v>8</v>
      </c>
      <c r="B98" s="78" t="s">
        <v>242</v>
      </c>
      <c r="C98" s="4" t="s">
        <v>15</v>
      </c>
      <c r="D98" s="5" t="s">
        <v>9</v>
      </c>
      <c r="E98" s="5">
        <v>1</v>
      </c>
      <c r="F98" s="5">
        <f>IF($D98=$F$3,$E98,0)</f>
        <v>1</v>
      </c>
      <c r="G98" s="5">
        <f>IF(D98=$G$3,$E98,0)</f>
        <v>0</v>
      </c>
      <c r="H98" s="5">
        <f>IF($D98=$H$3,$E98,0)</f>
        <v>0</v>
      </c>
      <c r="I98" s="13"/>
      <c r="J98" s="79"/>
      <c r="K98" s="86">
        <f>SUM(G98:G109)/SUM(G98:H109)</f>
        <v>0.625</v>
      </c>
    </row>
    <row r="99" spans="1:11" x14ac:dyDescent="0.35">
      <c r="A99" s="78"/>
      <c r="B99" s="78"/>
      <c r="C99" s="4" t="s">
        <v>16</v>
      </c>
      <c r="D99" s="5" t="s">
        <v>21</v>
      </c>
      <c r="E99" s="5">
        <v>1</v>
      </c>
      <c r="F99" s="5">
        <f t="shared" ref="F99:F109" si="21">IF(D99="NA",E99,0)</f>
        <v>0</v>
      </c>
      <c r="G99" s="5">
        <f t="shared" ref="G99:G109" si="22">IF(D99=$G$3,E99,0)</f>
        <v>1</v>
      </c>
      <c r="H99" s="5">
        <f t="shared" ref="H99:H109" si="23">IF($D99=$H$3,$E99,0)</f>
        <v>0</v>
      </c>
      <c r="I99" s="13"/>
      <c r="J99" s="79"/>
      <c r="K99" s="87"/>
    </row>
    <row r="100" spans="1:11" x14ac:dyDescent="0.35">
      <c r="A100" s="78"/>
      <c r="B100" s="78"/>
      <c r="C100" s="4" t="s">
        <v>17</v>
      </c>
      <c r="D100" s="5" t="s">
        <v>21</v>
      </c>
      <c r="E100" s="5">
        <v>2</v>
      </c>
      <c r="F100" s="5">
        <f t="shared" si="21"/>
        <v>0</v>
      </c>
      <c r="G100" s="5">
        <f t="shared" si="22"/>
        <v>2</v>
      </c>
      <c r="H100" s="5">
        <f t="shared" si="23"/>
        <v>0</v>
      </c>
      <c r="I100" s="13"/>
      <c r="J100" s="79"/>
      <c r="K100" s="87"/>
    </row>
    <row r="101" spans="1:11" x14ac:dyDescent="0.35">
      <c r="A101" s="78"/>
      <c r="B101" s="78"/>
      <c r="C101" s="4" t="s">
        <v>18</v>
      </c>
      <c r="D101" s="5" t="s">
        <v>9</v>
      </c>
      <c r="E101" s="5">
        <v>2</v>
      </c>
      <c r="F101" s="5">
        <f t="shared" si="21"/>
        <v>2</v>
      </c>
      <c r="G101" s="5">
        <f t="shared" si="22"/>
        <v>0</v>
      </c>
      <c r="H101" s="5">
        <f t="shared" si="23"/>
        <v>0</v>
      </c>
      <c r="I101" s="13"/>
      <c r="J101" s="79"/>
      <c r="K101" s="87"/>
    </row>
    <row r="102" spans="1:11" x14ac:dyDescent="0.35">
      <c r="A102" s="78"/>
      <c r="B102" s="78"/>
      <c r="C102" s="4" t="s">
        <v>12</v>
      </c>
      <c r="D102" s="5" t="s">
        <v>9</v>
      </c>
      <c r="E102" s="5">
        <v>3</v>
      </c>
      <c r="F102" s="5">
        <f t="shared" si="21"/>
        <v>3</v>
      </c>
      <c r="G102" s="5">
        <f t="shared" si="22"/>
        <v>0</v>
      </c>
      <c r="H102" s="5">
        <f t="shared" si="23"/>
        <v>0</v>
      </c>
      <c r="I102" s="13"/>
      <c r="J102" s="79"/>
      <c r="K102" s="87"/>
    </row>
    <row r="103" spans="1:11" x14ac:dyDescent="0.35">
      <c r="A103" s="78"/>
      <c r="B103" s="78"/>
      <c r="C103" s="4" t="s">
        <v>19</v>
      </c>
      <c r="D103" s="5" t="s">
        <v>9</v>
      </c>
      <c r="E103" s="5">
        <v>3</v>
      </c>
      <c r="F103" s="5">
        <f t="shared" si="21"/>
        <v>3</v>
      </c>
      <c r="G103" s="5">
        <f t="shared" si="22"/>
        <v>0</v>
      </c>
      <c r="H103" s="5">
        <f t="shared" si="23"/>
        <v>0</v>
      </c>
      <c r="I103" s="13"/>
      <c r="J103" s="79"/>
      <c r="K103" s="87"/>
    </row>
    <row r="104" spans="1:11" x14ac:dyDescent="0.35">
      <c r="A104" s="78"/>
      <c r="B104" s="78"/>
      <c r="C104" s="4" t="s">
        <v>4</v>
      </c>
      <c r="D104" s="5" t="s">
        <v>10</v>
      </c>
      <c r="E104" s="5">
        <v>3</v>
      </c>
      <c r="F104" s="5">
        <f t="shared" si="21"/>
        <v>0</v>
      </c>
      <c r="G104" s="5">
        <f t="shared" si="22"/>
        <v>0</v>
      </c>
      <c r="H104" s="5">
        <f t="shared" si="23"/>
        <v>3</v>
      </c>
      <c r="I104" s="13" t="s">
        <v>347</v>
      </c>
      <c r="J104" s="79"/>
      <c r="K104" s="87"/>
    </row>
    <row r="105" spans="1:11" x14ac:dyDescent="0.35">
      <c r="A105" s="78"/>
      <c r="B105" s="78"/>
      <c r="C105" s="4" t="s">
        <v>5</v>
      </c>
      <c r="D105" s="5" t="s">
        <v>21</v>
      </c>
      <c r="E105" s="5">
        <v>1</v>
      </c>
      <c r="F105" s="5">
        <f t="shared" si="21"/>
        <v>0</v>
      </c>
      <c r="G105" s="5">
        <f t="shared" si="22"/>
        <v>1</v>
      </c>
      <c r="H105" s="5">
        <f t="shared" si="23"/>
        <v>0</v>
      </c>
      <c r="I105" s="13"/>
      <c r="J105" s="79"/>
      <c r="K105" s="87"/>
    </row>
    <row r="106" spans="1:11" x14ac:dyDescent="0.35">
      <c r="A106" s="78"/>
      <c r="B106" s="78"/>
      <c r="C106" s="4" t="s">
        <v>78</v>
      </c>
      <c r="D106" s="5" t="s">
        <v>21</v>
      </c>
      <c r="E106" s="5">
        <v>4</v>
      </c>
      <c r="F106" s="5">
        <f t="shared" si="21"/>
        <v>0</v>
      </c>
      <c r="G106" s="5">
        <f t="shared" si="22"/>
        <v>4</v>
      </c>
      <c r="H106" s="5">
        <f t="shared" si="23"/>
        <v>0</v>
      </c>
      <c r="I106" s="13"/>
      <c r="J106" s="79"/>
      <c r="K106" s="87"/>
    </row>
    <row r="107" spans="1:11" x14ac:dyDescent="0.35">
      <c r="A107" s="78"/>
      <c r="B107" s="78"/>
      <c r="C107" s="4" t="s">
        <v>6</v>
      </c>
      <c r="D107" s="5" t="s">
        <v>10</v>
      </c>
      <c r="E107" s="5">
        <v>2</v>
      </c>
      <c r="F107" s="5">
        <f t="shared" si="21"/>
        <v>0</v>
      </c>
      <c r="G107" s="5">
        <f t="shared" si="22"/>
        <v>0</v>
      </c>
      <c r="H107" s="5">
        <f t="shared" si="23"/>
        <v>2</v>
      </c>
      <c r="I107" s="13" t="s">
        <v>77</v>
      </c>
      <c r="J107" s="79"/>
      <c r="K107" s="87"/>
    </row>
    <row r="108" spans="1:11" x14ac:dyDescent="0.35">
      <c r="A108" s="78"/>
      <c r="B108" s="78"/>
      <c r="C108" s="4" t="s">
        <v>7</v>
      </c>
      <c r="D108" s="5" t="s">
        <v>21</v>
      </c>
      <c r="E108" s="5">
        <v>2</v>
      </c>
      <c r="F108" s="5">
        <f t="shared" si="21"/>
        <v>0</v>
      </c>
      <c r="G108" s="5">
        <f t="shared" si="22"/>
        <v>2</v>
      </c>
      <c r="H108" s="5">
        <f t="shared" si="23"/>
        <v>0</v>
      </c>
      <c r="I108" s="13"/>
      <c r="J108" s="79"/>
      <c r="K108" s="87"/>
    </row>
    <row r="109" spans="1:11" x14ac:dyDescent="0.35">
      <c r="A109" s="78"/>
      <c r="B109" s="78"/>
      <c r="C109" s="4" t="s">
        <v>8</v>
      </c>
      <c r="D109" s="5" t="s">
        <v>10</v>
      </c>
      <c r="E109" s="5">
        <v>1</v>
      </c>
      <c r="F109" s="5">
        <f t="shared" si="21"/>
        <v>0</v>
      </c>
      <c r="G109" s="5">
        <f t="shared" si="22"/>
        <v>0</v>
      </c>
      <c r="H109" s="5">
        <f t="shared" si="23"/>
        <v>1</v>
      </c>
      <c r="I109" s="13" t="s">
        <v>353</v>
      </c>
      <c r="J109" s="79"/>
      <c r="K109" s="88"/>
    </row>
    <row r="110" spans="1:11" ht="4" customHeight="1" x14ac:dyDescent="0.35">
      <c r="I110" s="21"/>
    </row>
    <row r="111" spans="1:11" ht="14.5" customHeight="1" x14ac:dyDescent="0.35">
      <c r="A111" s="78">
        <v>9</v>
      </c>
      <c r="B111" s="78" t="s">
        <v>243</v>
      </c>
      <c r="C111" s="4" t="s">
        <v>15</v>
      </c>
      <c r="D111" s="5" t="s">
        <v>21</v>
      </c>
      <c r="E111" s="5">
        <v>1</v>
      </c>
      <c r="F111" s="5">
        <f>IF($D111=$F$3,$E111,0)</f>
        <v>0</v>
      </c>
      <c r="G111" s="5">
        <f>IF(D111=$G$3,$E111,0)</f>
        <v>1</v>
      </c>
      <c r="H111" s="5">
        <f>IF($D111=$H$3,$E111,0)</f>
        <v>0</v>
      </c>
      <c r="I111" s="13"/>
      <c r="J111" s="79"/>
      <c r="K111" s="86">
        <f>SUM(G111:G122)/SUM(G111:H122)</f>
        <v>0.73684210526315785</v>
      </c>
    </row>
    <row r="112" spans="1:11" x14ac:dyDescent="0.35">
      <c r="A112" s="78"/>
      <c r="B112" s="78"/>
      <c r="C112" s="4" t="s">
        <v>16</v>
      </c>
      <c r="D112" s="5" t="s">
        <v>9</v>
      </c>
      <c r="E112" s="5">
        <v>1</v>
      </c>
      <c r="F112" s="5">
        <f t="shared" ref="F112:F121" si="24">IF(D112="NA",E112,0)</f>
        <v>1</v>
      </c>
      <c r="G112" s="5">
        <f t="shared" ref="G112:G121" si="25">IF(D112=$G$3,E112,0)</f>
        <v>0</v>
      </c>
      <c r="H112" s="5">
        <f t="shared" ref="H112:H122" si="26">IF($D112=$H$3,$E112,0)</f>
        <v>0</v>
      </c>
      <c r="I112" s="13"/>
      <c r="J112" s="79"/>
      <c r="K112" s="87"/>
    </row>
    <row r="113" spans="1:11" x14ac:dyDescent="0.35">
      <c r="A113" s="78"/>
      <c r="B113" s="78"/>
      <c r="C113" s="4" t="s">
        <v>17</v>
      </c>
      <c r="D113" s="5" t="s">
        <v>21</v>
      </c>
      <c r="E113" s="5">
        <v>2</v>
      </c>
      <c r="F113" s="5">
        <f t="shared" si="24"/>
        <v>0</v>
      </c>
      <c r="G113" s="5">
        <f t="shared" si="25"/>
        <v>2</v>
      </c>
      <c r="H113" s="5">
        <f t="shared" si="26"/>
        <v>0</v>
      </c>
      <c r="I113" s="13"/>
      <c r="J113" s="79"/>
      <c r="K113" s="87"/>
    </row>
    <row r="114" spans="1:11" x14ac:dyDescent="0.35">
      <c r="A114" s="78"/>
      <c r="B114" s="78"/>
      <c r="C114" s="4" t="s">
        <v>310</v>
      </c>
      <c r="D114" s="5" t="s">
        <v>21</v>
      </c>
      <c r="E114" s="5">
        <v>2</v>
      </c>
      <c r="F114" s="5">
        <f t="shared" si="24"/>
        <v>0</v>
      </c>
      <c r="G114" s="5">
        <f t="shared" si="25"/>
        <v>2</v>
      </c>
      <c r="H114" s="5">
        <f t="shared" si="26"/>
        <v>0</v>
      </c>
      <c r="I114" s="13"/>
      <c r="J114" s="79"/>
      <c r="K114" s="87"/>
    </row>
    <row r="115" spans="1:11" x14ac:dyDescent="0.35">
      <c r="A115" s="78"/>
      <c r="B115" s="78"/>
      <c r="C115" s="4" t="s">
        <v>12</v>
      </c>
      <c r="D115" s="5" t="s">
        <v>9</v>
      </c>
      <c r="E115" s="5">
        <v>3</v>
      </c>
      <c r="F115" s="5">
        <f t="shared" si="24"/>
        <v>3</v>
      </c>
      <c r="G115" s="5">
        <f t="shared" si="25"/>
        <v>0</v>
      </c>
      <c r="H115" s="5">
        <f t="shared" si="26"/>
        <v>0</v>
      </c>
      <c r="I115" s="13"/>
      <c r="J115" s="79"/>
      <c r="K115" s="87"/>
    </row>
    <row r="116" spans="1:11" x14ac:dyDescent="0.35">
      <c r="A116" s="78"/>
      <c r="B116" s="78"/>
      <c r="C116" s="4" t="s">
        <v>19</v>
      </c>
      <c r="D116" s="5" t="s">
        <v>9</v>
      </c>
      <c r="E116" s="5">
        <v>3</v>
      </c>
      <c r="F116" s="5">
        <f t="shared" si="24"/>
        <v>3</v>
      </c>
      <c r="G116" s="5">
        <f t="shared" si="25"/>
        <v>0</v>
      </c>
      <c r="H116" s="5">
        <f t="shared" si="26"/>
        <v>0</v>
      </c>
      <c r="I116" s="13"/>
      <c r="J116" s="79"/>
      <c r="K116" s="87"/>
    </row>
    <row r="117" spans="1:11" x14ac:dyDescent="0.35">
      <c r="A117" s="78"/>
      <c r="B117" s="78"/>
      <c r="C117" s="4" t="s">
        <v>4</v>
      </c>
      <c r="D117" s="5" t="s">
        <v>21</v>
      </c>
      <c r="E117" s="5">
        <v>3</v>
      </c>
      <c r="F117" s="5">
        <f t="shared" si="24"/>
        <v>0</v>
      </c>
      <c r="G117" s="5">
        <f t="shared" si="25"/>
        <v>3</v>
      </c>
      <c r="H117" s="5">
        <f t="shared" si="26"/>
        <v>0</v>
      </c>
      <c r="I117" s="13"/>
      <c r="J117" s="79"/>
      <c r="K117" s="87"/>
    </row>
    <row r="118" spans="1:11" x14ac:dyDescent="0.35">
      <c r="A118" s="78"/>
      <c r="B118" s="78"/>
      <c r="C118" s="4" t="s">
        <v>5</v>
      </c>
      <c r="D118" s="5" t="s">
        <v>10</v>
      </c>
      <c r="E118" s="5">
        <v>1</v>
      </c>
      <c r="F118" s="5">
        <f t="shared" si="24"/>
        <v>0</v>
      </c>
      <c r="G118" s="5">
        <f t="shared" si="25"/>
        <v>0</v>
      </c>
      <c r="H118" s="5">
        <f t="shared" si="26"/>
        <v>1</v>
      </c>
      <c r="I118" s="13" t="s">
        <v>207</v>
      </c>
      <c r="J118" s="79"/>
      <c r="K118" s="87"/>
    </row>
    <row r="119" spans="1:11" x14ac:dyDescent="0.35">
      <c r="A119" s="78"/>
      <c r="B119" s="78"/>
      <c r="C119" s="4" t="s">
        <v>78</v>
      </c>
      <c r="D119" s="5" t="s">
        <v>21</v>
      </c>
      <c r="E119" s="5">
        <v>4</v>
      </c>
      <c r="F119" s="5">
        <f t="shared" si="24"/>
        <v>0</v>
      </c>
      <c r="G119" s="5">
        <f t="shared" si="25"/>
        <v>4</v>
      </c>
      <c r="H119" s="5">
        <f t="shared" si="26"/>
        <v>0</v>
      </c>
      <c r="I119" s="13"/>
      <c r="J119" s="79"/>
      <c r="K119" s="87"/>
    </row>
    <row r="120" spans="1:11" x14ac:dyDescent="0.35">
      <c r="A120" s="78"/>
      <c r="B120" s="78"/>
      <c r="C120" s="4" t="s">
        <v>6</v>
      </c>
      <c r="D120" s="5" t="s">
        <v>10</v>
      </c>
      <c r="E120" s="5">
        <v>2</v>
      </c>
      <c r="F120" s="5">
        <f t="shared" si="24"/>
        <v>0</v>
      </c>
      <c r="G120" s="5">
        <f t="shared" si="25"/>
        <v>0</v>
      </c>
      <c r="H120" s="5">
        <f t="shared" si="26"/>
        <v>2</v>
      </c>
      <c r="I120" s="13" t="s">
        <v>77</v>
      </c>
      <c r="J120" s="79"/>
      <c r="K120" s="87"/>
    </row>
    <row r="121" spans="1:11" x14ac:dyDescent="0.35">
      <c r="A121" s="78"/>
      <c r="B121" s="78"/>
      <c r="C121" s="4" t="s">
        <v>7</v>
      </c>
      <c r="D121" s="5" t="s">
        <v>21</v>
      </c>
      <c r="E121" s="5">
        <v>2</v>
      </c>
      <c r="F121" s="5">
        <f t="shared" si="24"/>
        <v>0</v>
      </c>
      <c r="G121" s="5">
        <f t="shared" si="25"/>
        <v>2</v>
      </c>
      <c r="H121" s="5">
        <f t="shared" si="26"/>
        <v>0</v>
      </c>
      <c r="I121" s="13"/>
      <c r="J121" s="79"/>
      <c r="K121" s="87"/>
    </row>
    <row r="122" spans="1:11" x14ac:dyDescent="0.35">
      <c r="A122" s="78"/>
      <c r="B122" s="78"/>
      <c r="C122" s="4" t="s">
        <v>8</v>
      </c>
      <c r="D122" s="5" t="s">
        <v>10</v>
      </c>
      <c r="E122" s="5">
        <v>2</v>
      </c>
      <c r="F122" s="5">
        <f t="shared" ref="F122" si="27">IF(D122="NA",E122,0)</f>
        <v>0</v>
      </c>
      <c r="G122" s="5">
        <f t="shared" ref="G122" si="28">IF(D122=$G$3,E122,0)</f>
        <v>0</v>
      </c>
      <c r="H122" s="5">
        <f t="shared" si="26"/>
        <v>2</v>
      </c>
      <c r="I122" s="13" t="s">
        <v>361</v>
      </c>
      <c r="J122" s="79"/>
      <c r="K122" s="88"/>
    </row>
    <row r="123" spans="1:11" ht="4" customHeight="1" x14ac:dyDescent="0.35">
      <c r="I123" s="21"/>
    </row>
    <row r="124" spans="1:11" ht="14.5" customHeight="1" x14ac:dyDescent="0.35">
      <c r="A124" s="78">
        <v>10</v>
      </c>
      <c r="B124" s="78" t="s">
        <v>244</v>
      </c>
      <c r="C124" s="4" t="s">
        <v>15</v>
      </c>
      <c r="D124" s="5" t="s">
        <v>9</v>
      </c>
      <c r="E124" s="5">
        <v>1</v>
      </c>
      <c r="F124" s="5">
        <f>IF($D124=$F$3,$E124,0)</f>
        <v>1</v>
      </c>
      <c r="G124" s="5">
        <f>IF(D124=$G$3,$E124,0)</f>
        <v>0</v>
      </c>
      <c r="H124" s="5">
        <f>IF($D124=$H$3,$E124,0)</f>
        <v>0</v>
      </c>
      <c r="I124" s="66"/>
      <c r="J124" s="79"/>
      <c r="K124" s="86">
        <f>SUM(G124:G135)/SUM(G124:H135)</f>
        <v>0.7857142857142857</v>
      </c>
    </row>
    <row r="125" spans="1:11" x14ac:dyDescent="0.35">
      <c r="A125" s="78"/>
      <c r="B125" s="78"/>
      <c r="C125" s="4" t="s">
        <v>16</v>
      </c>
      <c r="D125" s="5" t="s">
        <v>9</v>
      </c>
      <c r="E125" s="5">
        <v>1</v>
      </c>
      <c r="F125" s="5">
        <f t="shared" ref="F125:F134" si="29">IF(D125="NA",E125,0)</f>
        <v>1</v>
      </c>
      <c r="G125" s="5">
        <f t="shared" ref="G125:G134" si="30">IF(D125=$G$3,E125,0)</f>
        <v>0</v>
      </c>
      <c r="H125" s="5">
        <f t="shared" ref="H125:H134" si="31">IF($D125=$H$3,$E125,0)</f>
        <v>0</v>
      </c>
      <c r="I125" s="66"/>
      <c r="J125" s="79"/>
      <c r="K125" s="87"/>
    </row>
    <row r="126" spans="1:11" x14ac:dyDescent="0.35">
      <c r="A126" s="78"/>
      <c r="B126" s="78"/>
      <c r="C126" s="4" t="s">
        <v>17</v>
      </c>
      <c r="D126" s="5" t="s">
        <v>21</v>
      </c>
      <c r="E126" s="5">
        <v>2</v>
      </c>
      <c r="F126" s="5">
        <f t="shared" si="29"/>
        <v>0</v>
      </c>
      <c r="G126" s="5">
        <f t="shared" si="30"/>
        <v>2</v>
      </c>
      <c r="H126" s="5">
        <f t="shared" si="31"/>
        <v>0</v>
      </c>
      <c r="I126" s="66"/>
      <c r="J126" s="79"/>
      <c r="K126" s="87"/>
    </row>
    <row r="127" spans="1:11" x14ac:dyDescent="0.35">
      <c r="A127" s="78"/>
      <c r="B127" s="78"/>
      <c r="C127" s="4" t="s">
        <v>18</v>
      </c>
      <c r="D127" s="5" t="s">
        <v>9</v>
      </c>
      <c r="E127" s="5">
        <v>2</v>
      </c>
      <c r="F127" s="5">
        <f t="shared" si="29"/>
        <v>2</v>
      </c>
      <c r="G127" s="5">
        <f t="shared" si="30"/>
        <v>0</v>
      </c>
      <c r="H127" s="5">
        <f t="shared" si="31"/>
        <v>0</v>
      </c>
      <c r="I127" s="66"/>
      <c r="J127" s="79"/>
      <c r="K127" s="87"/>
    </row>
    <row r="128" spans="1:11" x14ac:dyDescent="0.35">
      <c r="A128" s="78"/>
      <c r="B128" s="78"/>
      <c r="C128" s="4" t="s">
        <v>12</v>
      </c>
      <c r="D128" s="5" t="s">
        <v>9</v>
      </c>
      <c r="E128" s="5">
        <v>3</v>
      </c>
      <c r="F128" s="5">
        <f t="shared" si="29"/>
        <v>3</v>
      </c>
      <c r="G128" s="5">
        <f t="shared" si="30"/>
        <v>0</v>
      </c>
      <c r="H128" s="5">
        <f t="shared" si="31"/>
        <v>0</v>
      </c>
      <c r="I128" s="66"/>
      <c r="J128" s="79"/>
      <c r="K128" s="87"/>
    </row>
    <row r="129" spans="1:11" x14ac:dyDescent="0.35">
      <c r="A129" s="78"/>
      <c r="B129" s="78"/>
      <c r="C129" s="4" t="s">
        <v>19</v>
      </c>
      <c r="D129" s="5" t="s">
        <v>9</v>
      </c>
      <c r="E129" s="5">
        <v>3</v>
      </c>
      <c r="F129" s="5">
        <f t="shared" si="29"/>
        <v>3</v>
      </c>
      <c r="G129" s="5">
        <f t="shared" si="30"/>
        <v>0</v>
      </c>
      <c r="H129" s="5">
        <f t="shared" si="31"/>
        <v>0</v>
      </c>
      <c r="I129" s="66"/>
      <c r="J129" s="79"/>
      <c r="K129" s="87"/>
    </row>
    <row r="130" spans="1:11" x14ac:dyDescent="0.35">
      <c r="A130" s="78"/>
      <c r="B130" s="78"/>
      <c r="C130" s="4" t="s">
        <v>4</v>
      </c>
      <c r="D130" s="5" t="s">
        <v>21</v>
      </c>
      <c r="E130" s="5">
        <v>3</v>
      </c>
      <c r="F130" s="5">
        <f t="shared" si="29"/>
        <v>0</v>
      </c>
      <c r="G130" s="5">
        <f t="shared" si="30"/>
        <v>3</v>
      </c>
      <c r="H130" s="5">
        <f t="shared" si="31"/>
        <v>0</v>
      </c>
      <c r="I130" s="66"/>
      <c r="J130" s="79"/>
      <c r="K130" s="87"/>
    </row>
    <row r="131" spans="1:11" x14ac:dyDescent="0.35">
      <c r="A131" s="78"/>
      <c r="B131" s="78"/>
      <c r="C131" s="4" t="s">
        <v>5</v>
      </c>
      <c r="D131" s="5" t="s">
        <v>10</v>
      </c>
      <c r="E131" s="5">
        <v>1</v>
      </c>
      <c r="F131" s="5">
        <f t="shared" si="29"/>
        <v>0</v>
      </c>
      <c r="G131" s="5">
        <f t="shared" si="30"/>
        <v>0</v>
      </c>
      <c r="H131" s="5">
        <f t="shared" si="31"/>
        <v>1</v>
      </c>
      <c r="I131" s="13" t="s">
        <v>207</v>
      </c>
      <c r="J131" s="79"/>
      <c r="K131" s="87"/>
    </row>
    <row r="132" spans="1:11" x14ac:dyDescent="0.35">
      <c r="A132" s="78"/>
      <c r="B132" s="78"/>
      <c r="C132" s="4" t="s">
        <v>78</v>
      </c>
      <c r="D132" s="5" t="s">
        <v>21</v>
      </c>
      <c r="E132" s="5">
        <v>4</v>
      </c>
      <c r="F132" s="5">
        <f t="shared" si="29"/>
        <v>0</v>
      </c>
      <c r="G132" s="5">
        <f t="shared" si="30"/>
        <v>4</v>
      </c>
      <c r="H132" s="5">
        <f t="shared" si="31"/>
        <v>0</v>
      </c>
      <c r="I132" s="66"/>
      <c r="J132" s="79"/>
      <c r="K132" s="87"/>
    </row>
    <row r="133" spans="1:11" x14ac:dyDescent="0.35">
      <c r="A133" s="78"/>
      <c r="B133" s="78"/>
      <c r="C133" s="4" t="s">
        <v>6</v>
      </c>
      <c r="D133" s="5" t="s">
        <v>10</v>
      </c>
      <c r="E133" s="5">
        <v>2</v>
      </c>
      <c r="F133" s="5">
        <f t="shared" si="29"/>
        <v>0</v>
      </c>
      <c r="G133" s="5">
        <f t="shared" si="30"/>
        <v>0</v>
      </c>
      <c r="H133" s="5">
        <f t="shared" si="31"/>
        <v>2</v>
      </c>
      <c r="I133" s="66" t="s">
        <v>317</v>
      </c>
      <c r="J133" s="79"/>
      <c r="K133" s="87"/>
    </row>
    <row r="134" spans="1:11" x14ac:dyDescent="0.35">
      <c r="A134" s="78"/>
      <c r="B134" s="78"/>
      <c r="C134" s="4" t="s">
        <v>7</v>
      </c>
      <c r="D134" s="5" t="s">
        <v>21</v>
      </c>
      <c r="E134" s="5">
        <v>2</v>
      </c>
      <c r="F134" s="5">
        <f t="shared" si="29"/>
        <v>0</v>
      </c>
      <c r="G134" s="5">
        <f t="shared" si="30"/>
        <v>2</v>
      </c>
      <c r="H134" s="5">
        <f t="shared" si="31"/>
        <v>0</v>
      </c>
      <c r="I134" s="66"/>
      <c r="J134" s="79"/>
      <c r="K134" s="87"/>
    </row>
    <row r="135" spans="1:11" x14ac:dyDescent="0.35">
      <c r="A135" s="78"/>
      <c r="B135" s="78"/>
      <c r="C135" s="4" t="s">
        <v>8</v>
      </c>
      <c r="D135" s="5"/>
      <c r="E135" s="5"/>
      <c r="F135" s="5"/>
      <c r="G135" s="5"/>
      <c r="H135" s="5"/>
      <c r="I135" s="68"/>
      <c r="J135" s="79"/>
      <c r="K135" s="88"/>
    </row>
    <row r="136" spans="1:11" ht="4" customHeight="1" x14ac:dyDescent="0.35">
      <c r="I136" s="21"/>
    </row>
    <row r="137" spans="1:11" ht="14.5" customHeight="1" x14ac:dyDescent="0.35">
      <c r="A137" s="78">
        <v>11</v>
      </c>
      <c r="B137" s="78" t="s">
        <v>245</v>
      </c>
      <c r="C137" s="4" t="s">
        <v>15</v>
      </c>
      <c r="D137" s="5" t="s">
        <v>9</v>
      </c>
      <c r="E137" s="5">
        <v>1</v>
      </c>
      <c r="F137" s="5">
        <f>IF($D137=$F$3,$E137,0)</f>
        <v>1</v>
      </c>
      <c r="G137" s="5">
        <f>IF(D137=$G$3,$E137,0)</f>
        <v>0</v>
      </c>
      <c r="H137" s="5">
        <f>IF($D137=$H$3,$E137,0)</f>
        <v>0</v>
      </c>
      <c r="I137" s="68"/>
      <c r="J137" s="79"/>
      <c r="K137" s="86">
        <f>SUM(G137:G148)/SUM(G137:H148)</f>
        <v>0.46153846153846156</v>
      </c>
    </row>
    <row r="138" spans="1:11" x14ac:dyDescent="0.35">
      <c r="A138" s="78"/>
      <c r="B138" s="78"/>
      <c r="C138" s="4" t="s">
        <v>16</v>
      </c>
      <c r="D138" s="5" t="s">
        <v>9</v>
      </c>
      <c r="E138" s="5">
        <v>1</v>
      </c>
      <c r="F138" s="5">
        <f t="shared" ref="F138:F147" si="32">IF(D138="NA",E138,0)</f>
        <v>1</v>
      </c>
      <c r="G138" s="5">
        <f t="shared" ref="G138:G147" si="33">IF(D138=$G$3,E138,0)</f>
        <v>0</v>
      </c>
      <c r="H138" s="5">
        <f t="shared" ref="H138:H147" si="34">IF($D138=$H$3,$E138,0)</f>
        <v>0</v>
      </c>
      <c r="I138" s="68"/>
      <c r="J138" s="79"/>
      <c r="K138" s="87"/>
    </row>
    <row r="139" spans="1:11" x14ac:dyDescent="0.35">
      <c r="A139" s="78"/>
      <c r="B139" s="78"/>
      <c r="C139" s="4" t="s">
        <v>17</v>
      </c>
      <c r="D139" s="5" t="s">
        <v>21</v>
      </c>
      <c r="E139" s="5">
        <v>2</v>
      </c>
      <c r="F139" s="5">
        <f t="shared" si="32"/>
        <v>0</v>
      </c>
      <c r="G139" s="5">
        <f t="shared" si="33"/>
        <v>2</v>
      </c>
      <c r="H139" s="5">
        <f t="shared" si="34"/>
        <v>0</v>
      </c>
      <c r="I139" s="66"/>
      <c r="J139" s="79"/>
      <c r="K139" s="87"/>
    </row>
    <row r="140" spans="1:11" x14ac:dyDescent="0.35">
      <c r="A140" s="78"/>
      <c r="B140" s="78"/>
      <c r="C140" s="4" t="s">
        <v>18</v>
      </c>
      <c r="D140" s="5" t="s">
        <v>9</v>
      </c>
      <c r="E140" s="5">
        <v>2</v>
      </c>
      <c r="F140" s="5">
        <f t="shared" si="32"/>
        <v>2</v>
      </c>
      <c r="G140" s="5">
        <f t="shared" si="33"/>
        <v>0</v>
      </c>
      <c r="H140" s="5">
        <f t="shared" si="34"/>
        <v>0</v>
      </c>
      <c r="I140" s="68"/>
      <c r="J140" s="79"/>
      <c r="K140" s="87"/>
    </row>
    <row r="141" spans="1:11" x14ac:dyDescent="0.35">
      <c r="A141" s="78"/>
      <c r="B141" s="78"/>
      <c r="C141" s="4" t="s">
        <v>12</v>
      </c>
      <c r="D141" s="5" t="s">
        <v>9</v>
      </c>
      <c r="E141" s="5">
        <v>3</v>
      </c>
      <c r="F141" s="5">
        <f t="shared" si="32"/>
        <v>3</v>
      </c>
      <c r="G141" s="5">
        <f t="shared" si="33"/>
        <v>0</v>
      </c>
      <c r="H141" s="5">
        <f t="shared" si="34"/>
        <v>0</v>
      </c>
      <c r="I141" s="68"/>
      <c r="J141" s="79"/>
      <c r="K141" s="87"/>
    </row>
    <row r="142" spans="1:11" x14ac:dyDescent="0.35">
      <c r="A142" s="78"/>
      <c r="B142" s="78"/>
      <c r="C142" s="4" t="s">
        <v>19</v>
      </c>
      <c r="D142" s="5" t="s">
        <v>21</v>
      </c>
      <c r="E142" s="5">
        <v>3</v>
      </c>
      <c r="F142" s="5">
        <f t="shared" si="32"/>
        <v>0</v>
      </c>
      <c r="G142" s="5">
        <f t="shared" si="33"/>
        <v>3</v>
      </c>
      <c r="H142" s="5">
        <f t="shared" si="34"/>
        <v>0</v>
      </c>
      <c r="I142" s="68"/>
      <c r="J142" s="79"/>
      <c r="K142" s="87"/>
    </row>
    <row r="143" spans="1:11" x14ac:dyDescent="0.35">
      <c r="A143" s="78"/>
      <c r="B143" s="78"/>
      <c r="C143" s="4" t="s">
        <v>4</v>
      </c>
      <c r="D143" s="5" t="s">
        <v>10</v>
      </c>
      <c r="E143" s="5">
        <v>3</v>
      </c>
      <c r="F143" s="5">
        <f t="shared" si="32"/>
        <v>0</v>
      </c>
      <c r="G143" s="5">
        <f t="shared" si="33"/>
        <v>0</v>
      </c>
      <c r="H143" s="5">
        <f t="shared" si="34"/>
        <v>3</v>
      </c>
      <c r="I143" s="66" t="s">
        <v>362</v>
      </c>
      <c r="J143" s="79"/>
      <c r="K143" s="87"/>
    </row>
    <row r="144" spans="1:11" x14ac:dyDescent="0.35">
      <c r="A144" s="78"/>
      <c r="B144" s="78"/>
      <c r="C144" s="4" t="s">
        <v>5</v>
      </c>
      <c r="D144" s="5" t="s">
        <v>21</v>
      </c>
      <c r="E144" s="5">
        <v>1</v>
      </c>
      <c r="F144" s="5">
        <f t="shared" si="32"/>
        <v>0</v>
      </c>
      <c r="G144" s="5">
        <f t="shared" si="33"/>
        <v>1</v>
      </c>
      <c r="H144" s="5">
        <f t="shared" si="34"/>
        <v>0</v>
      </c>
      <c r="I144" s="13"/>
      <c r="J144" s="79"/>
      <c r="K144" s="87"/>
    </row>
    <row r="145" spans="1:11" x14ac:dyDescent="0.35">
      <c r="A145" s="78"/>
      <c r="B145" s="78"/>
      <c r="C145" s="4" t="s">
        <v>78</v>
      </c>
      <c r="D145" s="5" t="s">
        <v>9</v>
      </c>
      <c r="E145" s="5">
        <v>4</v>
      </c>
      <c r="F145" s="5">
        <f t="shared" si="32"/>
        <v>4</v>
      </c>
      <c r="G145" s="5">
        <f t="shared" si="33"/>
        <v>0</v>
      </c>
      <c r="H145" s="5">
        <f t="shared" si="34"/>
        <v>0</v>
      </c>
      <c r="I145" s="66"/>
      <c r="J145" s="79"/>
      <c r="K145" s="87"/>
    </row>
    <row r="146" spans="1:11" x14ac:dyDescent="0.35">
      <c r="A146" s="78"/>
      <c r="B146" s="78"/>
      <c r="C146" s="4" t="s">
        <v>6</v>
      </c>
      <c r="D146" s="5" t="s">
        <v>10</v>
      </c>
      <c r="E146" s="5">
        <v>2</v>
      </c>
      <c r="F146" s="5">
        <f t="shared" si="32"/>
        <v>0</v>
      </c>
      <c r="G146" s="5">
        <f t="shared" si="33"/>
        <v>0</v>
      </c>
      <c r="H146" s="5">
        <f t="shared" si="34"/>
        <v>2</v>
      </c>
      <c r="I146" s="66" t="s">
        <v>65</v>
      </c>
      <c r="J146" s="79"/>
      <c r="K146" s="87"/>
    </row>
    <row r="147" spans="1:11" x14ac:dyDescent="0.35">
      <c r="A147" s="78"/>
      <c r="B147" s="78"/>
      <c r="C147" s="4" t="s">
        <v>7</v>
      </c>
      <c r="D147" s="5" t="s">
        <v>10</v>
      </c>
      <c r="E147" s="5">
        <v>2</v>
      </c>
      <c r="F147" s="5">
        <f t="shared" si="32"/>
        <v>0</v>
      </c>
      <c r="G147" s="5">
        <f t="shared" si="33"/>
        <v>0</v>
      </c>
      <c r="H147" s="5">
        <f t="shared" si="34"/>
        <v>2</v>
      </c>
      <c r="I147" s="66" t="s">
        <v>363</v>
      </c>
      <c r="J147" s="79"/>
      <c r="K147" s="87"/>
    </row>
    <row r="148" spans="1:11" x14ac:dyDescent="0.35">
      <c r="A148" s="78"/>
      <c r="B148" s="78"/>
      <c r="C148" s="4" t="s">
        <v>8</v>
      </c>
      <c r="D148" s="5"/>
      <c r="E148" s="5"/>
      <c r="F148" s="5"/>
      <c r="G148" s="5"/>
      <c r="H148" s="5"/>
      <c r="I148" s="72"/>
      <c r="J148" s="79"/>
      <c r="K148" s="88"/>
    </row>
    <row r="149" spans="1:11" ht="4" customHeight="1" x14ac:dyDescent="0.35">
      <c r="I149" s="21"/>
    </row>
    <row r="150" spans="1:11" ht="14.5" customHeight="1" x14ac:dyDescent="0.35">
      <c r="A150" s="78">
        <v>12</v>
      </c>
      <c r="B150" s="78" t="s">
        <v>246</v>
      </c>
      <c r="C150" s="4" t="s">
        <v>15</v>
      </c>
      <c r="D150" s="5" t="s">
        <v>21</v>
      </c>
      <c r="E150" s="5">
        <v>1</v>
      </c>
      <c r="F150" s="5">
        <f>IF($D150=$F$3,$E150,0)</f>
        <v>0</v>
      </c>
      <c r="G150" s="5">
        <f>IF(D150=$G$3,$E150,0)</f>
        <v>1</v>
      </c>
      <c r="H150" s="5">
        <f>IF($D150=$H$3,$E150,0)</f>
        <v>0</v>
      </c>
      <c r="I150" s="13"/>
      <c r="J150" s="79"/>
      <c r="K150" s="86">
        <f>SUM(G150:G161)/SUM(G150:H161)</f>
        <v>0.46666666666666667</v>
      </c>
    </row>
    <row r="151" spans="1:11" x14ac:dyDescent="0.35">
      <c r="A151" s="78"/>
      <c r="B151" s="78"/>
      <c r="C151" s="4" t="s">
        <v>16</v>
      </c>
      <c r="D151" s="5" t="s">
        <v>9</v>
      </c>
      <c r="E151" s="5">
        <v>1</v>
      </c>
      <c r="F151" s="5">
        <f t="shared" ref="F151:F161" si="35">IF(D151="NA",E151,0)</f>
        <v>1</v>
      </c>
      <c r="G151" s="5">
        <f t="shared" ref="G151:G161" si="36">IF(D151=$G$3,E151,0)</f>
        <v>0</v>
      </c>
      <c r="H151" s="5">
        <f t="shared" ref="H151:H161" si="37">IF($D151=$H$3,$E151,0)</f>
        <v>0</v>
      </c>
      <c r="I151" s="13"/>
      <c r="J151" s="79"/>
      <c r="K151" s="87"/>
    </row>
    <row r="152" spans="1:11" x14ac:dyDescent="0.35">
      <c r="A152" s="78"/>
      <c r="B152" s="78"/>
      <c r="C152" s="4" t="s">
        <v>17</v>
      </c>
      <c r="D152" s="5" t="s">
        <v>10</v>
      </c>
      <c r="E152" s="5">
        <v>2</v>
      </c>
      <c r="F152" s="5">
        <f t="shared" si="35"/>
        <v>0</v>
      </c>
      <c r="G152" s="5">
        <f t="shared" si="36"/>
        <v>0</v>
      </c>
      <c r="H152" s="5">
        <f t="shared" si="37"/>
        <v>2</v>
      </c>
      <c r="I152" s="13" t="s">
        <v>364</v>
      </c>
      <c r="J152" s="79"/>
      <c r="K152" s="87"/>
    </row>
    <row r="153" spans="1:11" x14ac:dyDescent="0.35">
      <c r="A153" s="78"/>
      <c r="B153" s="78"/>
      <c r="C153" s="4" t="s">
        <v>18</v>
      </c>
      <c r="D153" s="5" t="s">
        <v>9</v>
      </c>
      <c r="E153" s="5">
        <v>2</v>
      </c>
      <c r="F153" s="5">
        <f t="shared" si="35"/>
        <v>2</v>
      </c>
      <c r="G153" s="5">
        <f t="shared" si="36"/>
        <v>0</v>
      </c>
      <c r="H153" s="5">
        <f t="shared" si="37"/>
        <v>0</v>
      </c>
      <c r="I153" s="13"/>
      <c r="J153" s="79"/>
      <c r="K153" s="87"/>
    </row>
    <row r="154" spans="1:11" x14ac:dyDescent="0.35">
      <c r="A154" s="78"/>
      <c r="B154" s="78"/>
      <c r="C154" s="4" t="s">
        <v>12</v>
      </c>
      <c r="D154" s="5" t="s">
        <v>9</v>
      </c>
      <c r="E154" s="5">
        <v>3</v>
      </c>
      <c r="F154" s="5">
        <f t="shared" si="35"/>
        <v>3</v>
      </c>
      <c r="G154" s="5">
        <f t="shared" si="36"/>
        <v>0</v>
      </c>
      <c r="H154" s="5">
        <f t="shared" si="37"/>
        <v>0</v>
      </c>
      <c r="I154" s="13"/>
      <c r="J154" s="79"/>
      <c r="K154" s="87"/>
    </row>
    <row r="155" spans="1:11" x14ac:dyDescent="0.35">
      <c r="A155" s="78"/>
      <c r="B155" s="78"/>
      <c r="C155" s="4" t="s">
        <v>19</v>
      </c>
      <c r="D155" s="5" t="s">
        <v>9</v>
      </c>
      <c r="E155" s="5">
        <v>3</v>
      </c>
      <c r="F155" s="5">
        <f t="shared" si="35"/>
        <v>3</v>
      </c>
      <c r="G155" s="5">
        <f t="shared" si="36"/>
        <v>0</v>
      </c>
      <c r="H155" s="5">
        <f t="shared" si="37"/>
        <v>0</v>
      </c>
      <c r="I155" s="13"/>
      <c r="J155" s="79"/>
      <c r="K155" s="87"/>
    </row>
    <row r="156" spans="1:11" x14ac:dyDescent="0.35">
      <c r="A156" s="78"/>
      <c r="B156" s="78"/>
      <c r="C156" s="4" t="s">
        <v>4</v>
      </c>
      <c r="D156" s="5" t="s">
        <v>10</v>
      </c>
      <c r="E156" s="5">
        <v>3</v>
      </c>
      <c r="F156" s="5">
        <f t="shared" si="35"/>
        <v>0</v>
      </c>
      <c r="G156" s="5">
        <f t="shared" si="36"/>
        <v>0</v>
      </c>
      <c r="H156" s="5">
        <f t="shared" si="37"/>
        <v>3</v>
      </c>
      <c r="I156" s="13" t="s">
        <v>339</v>
      </c>
      <c r="J156" s="79"/>
      <c r="K156" s="87"/>
    </row>
    <row r="157" spans="1:11" x14ac:dyDescent="0.35">
      <c r="A157" s="78"/>
      <c r="B157" s="78"/>
      <c r="C157" s="4" t="s">
        <v>5</v>
      </c>
      <c r="D157" s="5" t="s">
        <v>10</v>
      </c>
      <c r="E157" s="5">
        <v>1</v>
      </c>
      <c r="F157" s="5">
        <f t="shared" si="35"/>
        <v>0</v>
      </c>
      <c r="G157" s="5">
        <f t="shared" si="36"/>
        <v>0</v>
      </c>
      <c r="H157" s="5">
        <f t="shared" si="37"/>
        <v>1</v>
      </c>
      <c r="I157" s="13" t="s">
        <v>323</v>
      </c>
      <c r="J157" s="79"/>
      <c r="K157" s="87"/>
    </row>
    <row r="158" spans="1:11" x14ac:dyDescent="0.35">
      <c r="A158" s="78"/>
      <c r="B158" s="78"/>
      <c r="C158" s="4" t="s">
        <v>78</v>
      </c>
      <c r="D158" s="5" t="s">
        <v>21</v>
      </c>
      <c r="E158" s="5">
        <v>4</v>
      </c>
      <c r="F158" s="5">
        <f t="shared" si="35"/>
        <v>0</v>
      </c>
      <c r="G158" s="5">
        <f t="shared" si="36"/>
        <v>4</v>
      </c>
      <c r="H158" s="5">
        <f t="shared" si="37"/>
        <v>0</v>
      </c>
      <c r="I158" s="13"/>
      <c r="J158" s="79"/>
      <c r="K158" s="87"/>
    </row>
    <row r="159" spans="1:11" x14ac:dyDescent="0.35">
      <c r="A159" s="78"/>
      <c r="B159" s="78"/>
      <c r="C159" s="4" t="s">
        <v>6</v>
      </c>
      <c r="D159" s="5" t="s">
        <v>10</v>
      </c>
      <c r="E159" s="5">
        <v>2</v>
      </c>
      <c r="F159" s="5">
        <f t="shared" si="35"/>
        <v>0</v>
      </c>
      <c r="G159" s="5">
        <f t="shared" si="36"/>
        <v>0</v>
      </c>
      <c r="H159" s="5">
        <f t="shared" si="37"/>
        <v>2</v>
      </c>
      <c r="I159" s="13" t="s">
        <v>338</v>
      </c>
      <c r="J159" s="79"/>
      <c r="K159" s="87"/>
    </row>
    <row r="160" spans="1:11" x14ac:dyDescent="0.35">
      <c r="A160" s="78"/>
      <c r="B160" s="78"/>
      <c r="C160" s="4" t="s">
        <v>7</v>
      </c>
      <c r="D160" s="5" t="s">
        <v>21</v>
      </c>
      <c r="E160" s="5">
        <v>2</v>
      </c>
      <c r="F160" s="5">
        <f t="shared" si="35"/>
        <v>0</v>
      </c>
      <c r="G160" s="5">
        <f t="shared" si="36"/>
        <v>2</v>
      </c>
      <c r="H160" s="5">
        <f t="shared" si="37"/>
        <v>0</v>
      </c>
      <c r="I160" s="13"/>
      <c r="J160" s="79"/>
      <c r="K160" s="87"/>
    </row>
    <row r="161" spans="1:11" x14ac:dyDescent="0.35">
      <c r="A161" s="78"/>
      <c r="B161" s="78"/>
      <c r="C161" s="4" t="s">
        <v>8</v>
      </c>
      <c r="D161" s="5" t="s">
        <v>9</v>
      </c>
      <c r="E161" s="5">
        <v>2</v>
      </c>
      <c r="F161" s="5">
        <f t="shared" si="35"/>
        <v>2</v>
      </c>
      <c r="G161" s="5">
        <f t="shared" si="36"/>
        <v>0</v>
      </c>
      <c r="H161" s="5">
        <f t="shared" si="37"/>
        <v>0</v>
      </c>
      <c r="I161" s="13"/>
      <c r="J161" s="79"/>
      <c r="K161" s="88"/>
    </row>
    <row r="162" spans="1:11" ht="4" customHeight="1" x14ac:dyDescent="0.35">
      <c r="I162" s="21"/>
    </row>
    <row r="163" spans="1:11" ht="14.5" customHeight="1" x14ac:dyDescent="0.35">
      <c r="A163" s="78">
        <v>13</v>
      </c>
      <c r="B163" s="78" t="s">
        <v>247</v>
      </c>
      <c r="C163" s="4" t="s">
        <v>15</v>
      </c>
      <c r="D163" s="5" t="s">
        <v>9</v>
      </c>
      <c r="E163" s="5">
        <v>1</v>
      </c>
      <c r="F163" s="5">
        <f>IF($D163=$F$3,$E163,0)</f>
        <v>1</v>
      </c>
      <c r="G163" s="5">
        <f>IF(D163=$G$3,$E163,0)</f>
        <v>0</v>
      </c>
      <c r="H163" s="5">
        <f>IF($D163=$H$3,$E163,0)</f>
        <v>0</v>
      </c>
      <c r="I163" s="13"/>
      <c r="J163" s="79"/>
      <c r="K163" s="86">
        <f>SUM(G163:G174)/SUM(G163:H174)</f>
        <v>0.5625</v>
      </c>
    </row>
    <row r="164" spans="1:11" x14ac:dyDescent="0.35">
      <c r="A164" s="78"/>
      <c r="B164" s="78"/>
      <c r="C164" s="4" t="s">
        <v>16</v>
      </c>
      <c r="D164" s="5" t="s">
        <v>9</v>
      </c>
      <c r="E164" s="5">
        <v>1</v>
      </c>
      <c r="F164" s="5">
        <f t="shared" ref="F164:F173" si="38">IF(D164="NA",E164,0)</f>
        <v>1</v>
      </c>
      <c r="G164" s="5">
        <f t="shared" ref="G164:G173" si="39">IF(D164=$G$3,E164,0)</f>
        <v>0</v>
      </c>
      <c r="H164" s="5">
        <f t="shared" ref="H164:H173" si="40">IF($D164=$H$3,$E164,0)</f>
        <v>0</v>
      </c>
      <c r="I164" s="13"/>
      <c r="J164" s="79"/>
      <c r="K164" s="87"/>
    </row>
    <row r="165" spans="1:11" x14ac:dyDescent="0.35">
      <c r="A165" s="78"/>
      <c r="B165" s="78"/>
      <c r="C165" s="4" t="s">
        <v>17</v>
      </c>
      <c r="D165" s="5" t="s">
        <v>21</v>
      </c>
      <c r="E165" s="5">
        <v>2</v>
      </c>
      <c r="F165" s="5">
        <f t="shared" si="38"/>
        <v>0</v>
      </c>
      <c r="G165" s="5">
        <f t="shared" si="39"/>
        <v>2</v>
      </c>
      <c r="H165" s="5">
        <f t="shared" si="40"/>
        <v>0</v>
      </c>
      <c r="I165" s="13"/>
      <c r="J165" s="79"/>
      <c r="K165" s="87"/>
    </row>
    <row r="166" spans="1:11" x14ac:dyDescent="0.35">
      <c r="A166" s="78"/>
      <c r="B166" s="78"/>
      <c r="C166" s="4" t="s">
        <v>18</v>
      </c>
      <c r="D166" s="5" t="s">
        <v>21</v>
      </c>
      <c r="E166" s="5">
        <v>2</v>
      </c>
      <c r="F166" s="5">
        <f t="shared" si="38"/>
        <v>0</v>
      </c>
      <c r="G166" s="5">
        <f t="shared" si="39"/>
        <v>2</v>
      </c>
      <c r="H166" s="5">
        <f t="shared" si="40"/>
        <v>0</v>
      </c>
      <c r="I166" s="13"/>
      <c r="J166" s="79"/>
      <c r="K166" s="87"/>
    </row>
    <row r="167" spans="1:11" x14ac:dyDescent="0.35">
      <c r="A167" s="78"/>
      <c r="B167" s="78"/>
      <c r="C167" s="4" t="s">
        <v>12</v>
      </c>
      <c r="D167" s="5" t="s">
        <v>9</v>
      </c>
      <c r="E167" s="5">
        <v>3</v>
      </c>
      <c r="F167" s="5">
        <f t="shared" si="38"/>
        <v>3</v>
      </c>
      <c r="G167" s="5">
        <f t="shared" si="39"/>
        <v>0</v>
      </c>
      <c r="H167" s="5">
        <f t="shared" si="40"/>
        <v>0</v>
      </c>
      <c r="I167" s="13"/>
      <c r="J167" s="79"/>
      <c r="K167" s="87"/>
    </row>
    <row r="168" spans="1:11" x14ac:dyDescent="0.35">
      <c r="A168" s="78"/>
      <c r="B168" s="78"/>
      <c r="C168" s="4" t="s">
        <v>19</v>
      </c>
      <c r="D168" s="5" t="s">
        <v>9</v>
      </c>
      <c r="E168" s="5">
        <v>3</v>
      </c>
      <c r="F168" s="5">
        <f t="shared" si="38"/>
        <v>3</v>
      </c>
      <c r="G168" s="5">
        <f t="shared" si="39"/>
        <v>0</v>
      </c>
      <c r="H168" s="5">
        <f t="shared" si="40"/>
        <v>0</v>
      </c>
      <c r="I168" s="13"/>
      <c r="J168" s="79"/>
      <c r="K168" s="87"/>
    </row>
    <row r="169" spans="1:11" x14ac:dyDescent="0.35">
      <c r="A169" s="78"/>
      <c r="B169" s="78"/>
      <c r="C169" s="4" t="s">
        <v>4</v>
      </c>
      <c r="D169" s="5" t="s">
        <v>10</v>
      </c>
      <c r="E169" s="5">
        <v>3</v>
      </c>
      <c r="F169" s="5">
        <f t="shared" si="38"/>
        <v>0</v>
      </c>
      <c r="G169" s="5">
        <f t="shared" si="39"/>
        <v>0</v>
      </c>
      <c r="H169" s="5">
        <f t="shared" si="40"/>
        <v>3</v>
      </c>
      <c r="I169" s="13" t="s">
        <v>344</v>
      </c>
      <c r="J169" s="79"/>
      <c r="K169" s="87"/>
    </row>
    <row r="170" spans="1:11" x14ac:dyDescent="0.35">
      <c r="A170" s="78"/>
      <c r="B170" s="78"/>
      <c r="C170" s="4" t="s">
        <v>5</v>
      </c>
      <c r="D170" s="5" t="s">
        <v>21</v>
      </c>
      <c r="E170" s="5">
        <v>1</v>
      </c>
      <c r="F170" s="5">
        <f t="shared" si="38"/>
        <v>0</v>
      </c>
      <c r="G170" s="5">
        <f t="shared" si="39"/>
        <v>1</v>
      </c>
      <c r="H170" s="5">
        <f t="shared" si="40"/>
        <v>0</v>
      </c>
      <c r="I170" s="13"/>
      <c r="J170" s="79"/>
      <c r="K170" s="87"/>
    </row>
    <row r="171" spans="1:11" x14ac:dyDescent="0.35">
      <c r="A171" s="78"/>
      <c r="B171" s="78"/>
      <c r="C171" s="4" t="s">
        <v>78</v>
      </c>
      <c r="D171" s="5" t="s">
        <v>21</v>
      </c>
      <c r="E171" s="5">
        <v>4</v>
      </c>
      <c r="F171" s="5">
        <f t="shared" si="38"/>
        <v>0</v>
      </c>
      <c r="G171" s="5">
        <f t="shared" si="39"/>
        <v>4</v>
      </c>
      <c r="H171" s="5">
        <f t="shared" si="40"/>
        <v>0</v>
      </c>
      <c r="I171" s="13"/>
      <c r="J171" s="79"/>
      <c r="K171" s="87"/>
    </row>
    <row r="172" spans="1:11" x14ac:dyDescent="0.35">
      <c r="A172" s="78"/>
      <c r="B172" s="78"/>
      <c r="C172" s="4" t="s">
        <v>6</v>
      </c>
      <c r="D172" s="5" t="s">
        <v>10</v>
      </c>
      <c r="E172" s="5">
        <v>2</v>
      </c>
      <c r="F172" s="5">
        <f t="shared" si="38"/>
        <v>0</v>
      </c>
      <c r="G172" s="5">
        <f t="shared" si="39"/>
        <v>0</v>
      </c>
      <c r="H172" s="5">
        <f t="shared" si="40"/>
        <v>2</v>
      </c>
      <c r="I172" s="13" t="s">
        <v>77</v>
      </c>
      <c r="J172" s="79"/>
      <c r="K172" s="87"/>
    </row>
    <row r="173" spans="1:11" x14ac:dyDescent="0.35">
      <c r="A173" s="78"/>
      <c r="B173" s="78"/>
      <c r="C173" s="4" t="s">
        <v>7</v>
      </c>
      <c r="D173" s="5" t="s">
        <v>10</v>
      </c>
      <c r="E173" s="5">
        <v>2</v>
      </c>
      <c r="F173" s="5">
        <f t="shared" si="38"/>
        <v>0</v>
      </c>
      <c r="G173" s="5">
        <f t="shared" si="39"/>
        <v>0</v>
      </c>
      <c r="H173" s="5">
        <f t="shared" si="40"/>
        <v>2</v>
      </c>
      <c r="I173" s="13" t="s">
        <v>365</v>
      </c>
      <c r="J173" s="79"/>
      <c r="K173" s="87"/>
    </row>
    <row r="174" spans="1:11" x14ac:dyDescent="0.35">
      <c r="A174" s="78"/>
      <c r="B174" s="78"/>
      <c r="C174" s="4" t="s">
        <v>8</v>
      </c>
      <c r="D174" s="5"/>
      <c r="E174" s="5"/>
      <c r="F174" s="5"/>
      <c r="G174" s="5"/>
      <c r="H174" s="5"/>
      <c r="I174" s="13"/>
      <c r="J174" s="79"/>
      <c r="K174" s="88"/>
    </row>
    <row r="175" spans="1:11" ht="4" customHeight="1" x14ac:dyDescent="0.35">
      <c r="I175" s="21"/>
    </row>
    <row r="176" spans="1:11" ht="14.5" customHeight="1" x14ac:dyDescent="0.35">
      <c r="A176" s="78">
        <v>14</v>
      </c>
      <c r="B176" s="78" t="s">
        <v>248</v>
      </c>
      <c r="C176" s="4" t="s">
        <v>15</v>
      </c>
      <c r="D176" s="5" t="s">
        <v>9</v>
      </c>
      <c r="E176" s="5">
        <v>1</v>
      </c>
      <c r="F176" s="5">
        <f>IF($D176=$F$3,$E176,0)</f>
        <v>1</v>
      </c>
      <c r="G176" s="5">
        <f>IF(D176=$G$3,$E176,0)</f>
        <v>0</v>
      </c>
      <c r="H176" s="5">
        <f>IF($D176=$H$3,$E176,0)</f>
        <v>0</v>
      </c>
      <c r="I176" s="13"/>
      <c r="J176" s="79"/>
      <c r="K176" s="86">
        <f>SUM(G176:G187)/SUM(G176:H187)</f>
        <v>0.9285714285714286</v>
      </c>
    </row>
    <row r="177" spans="1:11" x14ac:dyDescent="0.35">
      <c r="A177" s="78"/>
      <c r="B177" s="78"/>
      <c r="C177" s="4" t="s">
        <v>16</v>
      </c>
      <c r="D177" s="5" t="s">
        <v>9</v>
      </c>
      <c r="E177" s="5">
        <v>1</v>
      </c>
      <c r="F177" s="5">
        <f t="shared" ref="F177:F187" si="41">IF(D177="NA",E177,0)</f>
        <v>1</v>
      </c>
      <c r="G177" s="5">
        <f t="shared" ref="G177:G187" si="42">IF(D177=$G$3,E177,0)</f>
        <v>0</v>
      </c>
      <c r="H177" s="5">
        <f t="shared" ref="H177:H187" si="43">IF($D177=$H$3,$E177,0)</f>
        <v>0</v>
      </c>
      <c r="I177" s="13"/>
      <c r="J177" s="79"/>
      <c r="K177" s="87"/>
    </row>
    <row r="178" spans="1:11" x14ac:dyDescent="0.35">
      <c r="A178" s="78"/>
      <c r="B178" s="78"/>
      <c r="C178" s="4" t="s">
        <v>17</v>
      </c>
      <c r="D178" s="5" t="s">
        <v>21</v>
      </c>
      <c r="E178" s="5">
        <v>2</v>
      </c>
      <c r="F178" s="5">
        <f t="shared" si="41"/>
        <v>0</v>
      </c>
      <c r="G178" s="5">
        <f t="shared" si="42"/>
        <v>2</v>
      </c>
      <c r="H178" s="5">
        <f t="shared" si="43"/>
        <v>0</v>
      </c>
      <c r="I178" s="13"/>
      <c r="J178" s="79"/>
      <c r="K178" s="87"/>
    </row>
    <row r="179" spans="1:11" x14ac:dyDescent="0.35">
      <c r="A179" s="78"/>
      <c r="B179" s="78"/>
      <c r="C179" s="4" t="s">
        <v>18</v>
      </c>
      <c r="D179" s="5" t="s">
        <v>9</v>
      </c>
      <c r="E179" s="5">
        <v>2</v>
      </c>
      <c r="F179" s="5">
        <f t="shared" si="41"/>
        <v>2</v>
      </c>
      <c r="G179" s="5">
        <f t="shared" si="42"/>
        <v>0</v>
      </c>
      <c r="H179" s="5">
        <f t="shared" si="43"/>
        <v>0</v>
      </c>
      <c r="I179" s="13"/>
      <c r="J179" s="79"/>
      <c r="K179" s="87"/>
    </row>
    <row r="180" spans="1:11" x14ac:dyDescent="0.35">
      <c r="A180" s="78"/>
      <c r="B180" s="78"/>
      <c r="C180" s="4" t="s">
        <v>12</v>
      </c>
      <c r="D180" s="5" t="s">
        <v>9</v>
      </c>
      <c r="E180" s="5">
        <v>3</v>
      </c>
      <c r="F180" s="5">
        <f t="shared" si="41"/>
        <v>3</v>
      </c>
      <c r="G180" s="5">
        <f t="shared" si="42"/>
        <v>0</v>
      </c>
      <c r="H180" s="5">
        <f t="shared" si="43"/>
        <v>0</v>
      </c>
      <c r="I180" s="13"/>
      <c r="J180" s="79"/>
      <c r="K180" s="87"/>
    </row>
    <row r="181" spans="1:11" x14ac:dyDescent="0.35">
      <c r="A181" s="78"/>
      <c r="B181" s="78"/>
      <c r="C181" s="4" t="s">
        <v>19</v>
      </c>
      <c r="D181" s="5" t="s">
        <v>9</v>
      </c>
      <c r="E181" s="5">
        <v>3</v>
      </c>
      <c r="F181" s="5">
        <f t="shared" si="41"/>
        <v>3</v>
      </c>
      <c r="G181" s="5">
        <f t="shared" si="42"/>
        <v>0</v>
      </c>
      <c r="H181" s="5">
        <f t="shared" si="43"/>
        <v>0</v>
      </c>
      <c r="I181" s="13"/>
      <c r="J181" s="79"/>
      <c r="K181" s="87"/>
    </row>
    <row r="182" spans="1:11" x14ac:dyDescent="0.35">
      <c r="A182" s="78"/>
      <c r="B182" s="78"/>
      <c r="C182" s="4" t="s">
        <v>4</v>
      </c>
      <c r="D182" s="5" t="s">
        <v>21</v>
      </c>
      <c r="E182" s="5">
        <v>3</v>
      </c>
      <c r="F182" s="5">
        <f t="shared" si="41"/>
        <v>0</v>
      </c>
      <c r="G182" s="5">
        <f t="shared" si="42"/>
        <v>3</v>
      </c>
      <c r="H182" s="5">
        <f t="shared" si="43"/>
        <v>0</v>
      </c>
      <c r="I182" s="13"/>
      <c r="J182" s="79"/>
      <c r="K182" s="87"/>
    </row>
    <row r="183" spans="1:11" x14ac:dyDescent="0.35">
      <c r="A183" s="78"/>
      <c r="B183" s="78"/>
      <c r="C183" s="4" t="s">
        <v>5</v>
      </c>
      <c r="D183" s="5" t="s">
        <v>10</v>
      </c>
      <c r="E183" s="5">
        <v>1</v>
      </c>
      <c r="F183" s="5">
        <f t="shared" si="41"/>
        <v>0</v>
      </c>
      <c r="G183" s="5">
        <f t="shared" si="42"/>
        <v>0</v>
      </c>
      <c r="H183" s="5">
        <f t="shared" si="43"/>
        <v>1</v>
      </c>
      <c r="I183" s="13" t="s">
        <v>76</v>
      </c>
      <c r="J183" s="79"/>
      <c r="K183" s="87"/>
    </row>
    <row r="184" spans="1:11" x14ac:dyDescent="0.35">
      <c r="A184" s="78"/>
      <c r="B184" s="78"/>
      <c r="C184" s="4" t="s">
        <v>78</v>
      </c>
      <c r="D184" s="5" t="s">
        <v>21</v>
      </c>
      <c r="E184" s="5">
        <v>4</v>
      </c>
      <c r="F184" s="5">
        <f t="shared" si="41"/>
        <v>0</v>
      </c>
      <c r="G184" s="5">
        <f t="shared" si="42"/>
        <v>4</v>
      </c>
      <c r="H184" s="5">
        <f t="shared" si="43"/>
        <v>0</v>
      </c>
      <c r="I184" s="13"/>
      <c r="J184" s="79"/>
      <c r="K184" s="87"/>
    </row>
    <row r="185" spans="1:11" x14ac:dyDescent="0.35">
      <c r="A185" s="78"/>
      <c r="B185" s="78"/>
      <c r="C185" s="4" t="s">
        <v>6</v>
      </c>
      <c r="D185" s="5" t="s">
        <v>21</v>
      </c>
      <c r="E185" s="5">
        <v>2</v>
      </c>
      <c r="F185" s="5">
        <f t="shared" si="41"/>
        <v>0</v>
      </c>
      <c r="G185" s="5">
        <f t="shared" si="42"/>
        <v>2</v>
      </c>
      <c r="H185" s="5">
        <f t="shared" si="43"/>
        <v>0</v>
      </c>
      <c r="I185" s="13"/>
      <c r="J185" s="79"/>
      <c r="K185" s="87"/>
    </row>
    <row r="186" spans="1:11" x14ac:dyDescent="0.35">
      <c r="A186" s="78"/>
      <c r="B186" s="78"/>
      <c r="C186" s="4" t="s">
        <v>7</v>
      </c>
      <c r="D186" s="5" t="s">
        <v>21</v>
      </c>
      <c r="E186" s="5">
        <v>2</v>
      </c>
      <c r="F186" s="5">
        <f t="shared" si="41"/>
        <v>0</v>
      </c>
      <c r="G186" s="5">
        <f t="shared" si="42"/>
        <v>2</v>
      </c>
      <c r="H186" s="5">
        <f t="shared" si="43"/>
        <v>0</v>
      </c>
      <c r="I186" s="13"/>
      <c r="J186" s="79"/>
      <c r="K186" s="87"/>
    </row>
    <row r="187" spans="1:11" x14ac:dyDescent="0.35">
      <c r="A187" s="78"/>
      <c r="B187" s="78"/>
      <c r="C187" s="4" t="s">
        <v>8</v>
      </c>
      <c r="D187" s="5" t="s">
        <v>9</v>
      </c>
      <c r="E187" s="5">
        <v>2</v>
      </c>
      <c r="F187" s="5">
        <f t="shared" si="41"/>
        <v>2</v>
      </c>
      <c r="G187" s="5">
        <f t="shared" si="42"/>
        <v>0</v>
      </c>
      <c r="H187" s="5">
        <f t="shared" si="43"/>
        <v>0</v>
      </c>
      <c r="I187" s="13"/>
      <c r="J187" s="79"/>
      <c r="K187" s="88"/>
    </row>
  </sheetData>
  <mergeCells count="57">
    <mergeCell ref="A150:A161"/>
    <mergeCell ref="B150:B161"/>
    <mergeCell ref="J150:J161"/>
    <mergeCell ref="K150:K161"/>
    <mergeCell ref="J163:J174"/>
    <mergeCell ref="K163:K174"/>
    <mergeCell ref="A176:A187"/>
    <mergeCell ref="B176:B187"/>
    <mergeCell ref="J176:J187"/>
    <mergeCell ref="K176:K187"/>
    <mergeCell ref="A163:A174"/>
    <mergeCell ref="B163:B174"/>
    <mergeCell ref="A137:A148"/>
    <mergeCell ref="B137:B148"/>
    <mergeCell ref="J98:J109"/>
    <mergeCell ref="K98:K109"/>
    <mergeCell ref="A111:A122"/>
    <mergeCell ref="B111:B122"/>
    <mergeCell ref="J111:J122"/>
    <mergeCell ref="K111:K122"/>
    <mergeCell ref="J124:J135"/>
    <mergeCell ref="K124:K135"/>
    <mergeCell ref="A124:A135"/>
    <mergeCell ref="B124:B135"/>
    <mergeCell ref="J137:J148"/>
    <mergeCell ref="K137:K148"/>
    <mergeCell ref="A59:A70"/>
    <mergeCell ref="B59:B70"/>
    <mergeCell ref="J59:J70"/>
    <mergeCell ref="K59:K70"/>
    <mergeCell ref="A72:A83"/>
    <mergeCell ref="B72:B83"/>
    <mergeCell ref="J72:J83"/>
    <mergeCell ref="K72:K83"/>
    <mergeCell ref="A85:A96"/>
    <mergeCell ref="B85:B96"/>
    <mergeCell ref="J85:J96"/>
    <mergeCell ref="K85:K96"/>
    <mergeCell ref="A98:A109"/>
    <mergeCell ref="B98:B109"/>
    <mergeCell ref="K33:K44"/>
    <mergeCell ref="A46:A57"/>
    <mergeCell ref="B46:B57"/>
    <mergeCell ref="J46:J57"/>
    <mergeCell ref="K46:K57"/>
    <mergeCell ref="A33:A44"/>
    <mergeCell ref="B33:B44"/>
    <mergeCell ref="J33:J44"/>
    <mergeCell ref="A1:I1"/>
    <mergeCell ref="J7:J18"/>
    <mergeCell ref="K7:K18"/>
    <mergeCell ref="A20:A31"/>
    <mergeCell ref="B20:B31"/>
    <mergeCell ref="J20:J31"/>
    <mergeCell ref="K20:K31"/>
    <mergeCell ref="A7:A18"/>
    <mergeCell ref="B7:B18"/>
  </mergeCells>
  <conditionalFormatting sqref="D1:D1048576">
    <cfRule type="cellIs" dxfId="513" priority="1" operator="equal">
      <formula>"Y"</formula>
    </cfRule>
  </conditionalFormatting>
  <conditionalFormatting sqref="D7:D187">
    <cfRule type="cellIs" dxfId="512" priority="2" operator="equal">
      <formula>"N"</formula>
    </cfRule>
  </conditionalFormatting>
  <conditionalFormatting sqref="D1:H4 D1:D5 D8:E8 G8:H16 F8:F18 D11:E16 D19:H19 F20:H31 D32:H32 D45:H45 D58:H58 D71:H71 D188:H1048576">
    <cfRule type="cellIs" dxfId="511" priority="430" operator="equal">
      <formula>"N"</formula>
    </cfRule>
  </conditionalFormatting>
  <conditionalFormatting sqref="D1:H4 D8:E8 G8:H16 F8:F18 D11:E16 D19:H19 F20:H31 D32:H32 D45:H45 D58:H58 D71:H71 D188:H1048576">
    <cfRule type="cellIs" dxfId="510" priority="431" operator="equal">
      <formula>"Y"</formula>
    </cfRule>
  </conditionalFormatting>
  <conditionalFormatting sqref="D6:H7">
    <cfRule type="cellIs" dxfId="509" priority="16" operator="equal">
      <formula>"N"</formula>
    </cfRule>
    <cfRule type="cellIs" dxfId="508" priority="17" operator="equal">
      <formula>"Y"</formula>
    </cfRule>
  </conditionalFormatting>
  <conditionalFormatting sqref="D84:H84">
    <cfRule type="cellIs" dxfId="507" priority="387" operator="equal">
      <formula>"Y"</formula>
    </cfRule>
    <cfRule type="cellIs" dxfId="506" priority="386" operator="equal">
      <formula>"N"</formula>
    </cfRule>
  </conditionalFormatting>
  <conditionalFormatting sqref="D97:H97">
    <cfRule type="cellIs" dxfId="505" priority="163" operator="equal">
      <formula>"Y"</formula>
    </cfRule>
    <cfRule type="cellIs" dxfId="504" priority="162" operator="equal">
      <formula>"N"</formula>
    </cfRule>
  </conditionalFormatting>
  <conditionalFormatting sqref="D110:H110">
    <cfRule type="cellIs" dxfId="503" priority="151" operator="equal">
      <formula>"Y"</formula>
    </cfRule>
    <cfRule type="cellIs" dxfId="502" priority="150" operator="equal">
      <formula>"N"</formula>
    </cfRule>
  </conditionalFormatting>
  <conditionalFormatting sqref="D123:H123">
    <cfRule type="cellIs" dxfId="501" priority="139" operator="equal">
      <formula>"Y"</formula>
    </cfRule>
    <cfRule type="cellIs" dxfId="500" priority="138" operator="equal">
      <formula>"N"</formula>
    </cfRule>
  </conditionalFormatting>
  <conditionalFormatting sqref="D136:H136">
    <cfRule type="cellIs" dxfId="499" priority="126" operator="equal">
      <formula>"N"</formula>
    </cfRule>
    <cfRule type="cellIs" dxfId="498" priority="127" operator="equal">
      <formula>"Y"</formula>
    </cfRule>
  </conditionalFormatting>
  <conditionalFormatting sqref="D149:H149">
    <cfRule type="cellIs" dxfId="497" priority="115" operator="equal">
      <formula>"Y"</formula>
    </cfRule>
    <cfRule type="cellIs" dxfId="496" priority="114" operator="equal">
      <formula>"N"</formula>
    </cfRule>
  </conditionalFormatting>
  <conditionalFormatting sqref="D162:H162">
    <cfRule type="cellIs" dxfId="495" priority="102" operator="equal">
      <formula>"N"</formula>
    </cfRule>
    <cfRule type="cellIs" dxfId="494" priority="103" operator="equal">
      <formula>"Y"</formula>
    </cfRule>
  </conditionalFormatting>
  <conditionalFormatting sqref="D175:H175">
    <cfRule type="cellIs" dxfId="493" priority="91" operator="equal">
      <formula>"Y"</formula>
    </cfRule>
    <cfRule type="cellIs" dxfId="492" priority="90" operator="equal">
      <formula>"N"</formula>
    </cfRule>
  </conditionalFormatting>
  <conditionalFormatting sqref="E20:E21 E24:E29">
    <cfRule type="cellIs" dxfId="491" priority="218" operator="equal">
      <formula>"Y"</formula>
    </cfRule>
    <cfRule type="cellIs" dxfId="490" priority="217" operator="equal">
      <formula>"N"</formula>
    </cfRule>
  </conditionalFormatting>
  <conditionalFormatting sqref="E33:E34 E37:E42">
    <cfRule type="cellIs" dxfId="489" priority="216" operator="equal">
      <formula>"Y"</formula>
    </cfRule>
    <cfRule type="cellIs" dxfId="488" priority="215" operator="equal">
      <formula>"N"</formula>
    </cfRule>
  </conditionalFormatting>
  <conditionalFormatting sqref="E46:E47">
    <cfRule type="cellIs" dxfId="487" priority="214" operator="equal">
      <formula>"Y"</formula>
    </cfRule>
    <cfRule type="cellIs" dxfId="486" priority="213" operator="equal">
      <formula>"N"</formula>
    </cfRule>
  </conditionalFormatting>
  <conditionalFormatting sqref="E50:E55">
    <cfRule type="cellIs" dxfId="485" priority="51" operator="equal">
      <formula>"N"</formula>
    </cfRule>
    <cfRule type="cellIs" dxfId="484" priority="52" operator="equal">
      <formula>"Y"</formula>
    </cfRule>
  </conditionalFormatting>
  <conditionalFormatting sqref="E59:E60">
    <cfRule type="cellIs" dxfId="483" priority="212" operator="equal">
      <formula>"Y"</formula>
    </cfRule>
    <cfRule type="cellIs" dxfId="482" priority="211" operator="equal">
      <formula>"N"</formula>
    </cfRule>
  </conditionalFormatting>
  <conditionalFormatting sqref="E63:E68">
    <cfRule type="cellIs" dxfId="481" priority="35" operator="equal">
      <formula>"N"</formula>
    </cfRule>
    <cfRule type="cellIs" dxfId="480" priority="36" operator="equal">
      <formula>"Y"</formula>
    </cfRule>
  </conditionalFormatting>
  <conditionalFormatting sqref="E72:E73 E76:E81">
    <cfRule type="cellIs" dxfId="479" priority="210" operator="equal">
      <formula>"Y"</formula>
    </cfRule>
    <cfRule type="cellIs" dxfId="478" priority="209" operator="equal">
      <formula>"N"</formula>
    </cfRule>
  </conditionalFormatting>
  <conditionalFormatting sqref="E85:E86 E89:E94">
    <cfRule type="cellIs" dxfId="477" priority="166" operator="equal">
      <formula>"N"</formula>
    </cfRule>
    <cfRule type="cellIs" dxfId="476" priority="167" operator="equal">
      <formula>"Y"</formula>
    </cfRule>
  </conditionalFormatting>
  <conditionalFormatting sqref="E98:E99 E102:E107">
    <cfRule type="cellIs" dxfId="475" priority="155" operator="equal">
      <formula>"Y"</formula>
    </cfRule>
    <cfRule type="cellIs" dxfId="474" priority="154" operator="equal">
      <formula>"N"</formula>
    </cfRule>
  </conditionalFormatting>
  <conditionalFormatting sqref="E111:E112 E115:E120">
    <cfRule type="cellIs" dxfId="473" priority="142" operator="equal">
      <formula>"N"</formula>
    </cfRule>
    <cfRule type="cellIs" dxfId="472" priority="143" operator="equal">
      <formula>"Y"</formula>
    </cfRule>
  </conditionalFormatting>
  <conditionalFormatting sqref="E124:E125 E128:E133">
    <cfRule type="cellIs" dxfId="471" priority="130" operator="equal">
      <formula>"N"</formula>
    </cfRule>
    <cfRule type="cellIs" dxfId="470" priority="131" operator="equal">
      <formula>"Y"</formula>
    </cfRule>
  </conditionalFormatting>
  <conditionalFormatting sqref="E137:E138 E141:E146">
    <cfRule type="cellIs" dxfId="469" priority="119" operator="equal">
      <formula>"Y"</formula>
    </cfRule>
    <cfRule type="cellIs" dxfId="468" priority="118" operator="equal">
      <formula>"N"</formula>
    </cfRule>
  </conditionalFormatting>
  <conditionalFormatting sqref="E150:E151 E154:E159">
    <cfRule type="cellIs" dxfId="467" priority="106" operator="equal">
      <formula>"N"</formula>
    </cfRule>
    <cfRule type="cellIs" dxfId="466" priority="107" operator="equal">
      <formula>"Y"</formula>
    </cfRule>
  </conditionalFormatting>
  <conditionalFormatting sqref="E163:E164 E167:E172">
    <cfRule type="cellIs" dxfId="465" priority="94" operator="equal">
      <formula>"N"</formula>
    </cfRule>
    <cfRule type="cellIs" dxfId="464" priority="95" operator="equal">
      <formula>"Y"</formula>
    </cfRule>
  </conditionalFormatting>
  <conditionalFormatting sqref="E176:E177 E180:E185">
    <cfRule type="cellIs" dxfId="463" priority="82" operator="equal">
      <formula>"N"</formula>
    </cfRule>
    <cfRule type="cellIs" dxfId="462" priority="83" operator="equal">
      <formula>"Y"</formula>
    </cfRule>
  </conditionalFormatting>
  <conditionalFormatting sqref="E5:H5">
    <cfRule type="cellIs" dxfId="461" priority="23" operator="equal">
      <formula>"N"</formula>
    </cfRule>
    <cfRule type="cellIs" dxfId="460" priority="24" operator="equal">
      <formula>"Y"</formula>
    </cfRule>
  </conditionalFormatting>
  <conditionalFormatting sqref="F69:F70">
    <cfRule type="cellIs" dxfId="459" priority="415" operator="equal">
      <formula>"Y"</formula>
    </cfRule>
    <cfRule type="cellIs" dxfId="458" priority="414" operator="equal">
      <formula>"N"</formula>
    </cfRule>
  </conditionalFormatting>
  <conditionalFormatting sqref="F73:F83">
    <cfRule type="cellIs" dxfId="457" priority="13" operator="equal">
      <formula>"N"</formula>
    </cfRule>
    <cfRule type="cellIs" dxfId="456" priority="14" operator="equal">
      <formula>"Y"</formula>
    </cfRule>
  </conditionalFormatting>
  <conditionalFormatting sqref="F112:F122">
    <cfRule type="cellIs" dxfId="455" priority="9" operator="equal">
      <formula>"N"</formula>
    </cfRule>
    <cfRule type="cellIs" dxfId="454" priority="10" operator="equal">
      <formula>"Y"</formula>
    </cfRule>
  </conditionalFormatting>
  <conditionalFormatting sqref="F151:F161">
    <cfRule type="cellIs" dxfId="453" priority="19" operator="equal">
      <formula>"Y"</formula>
    </cfRule>
    <cfRule type="cellIs" dxfId="452" priority="18" operator="equal">
      <formula>"N"</formula>
    </cfRule>
  </conditionalFormatting>
  <conditionalFormatting sqref="F177:F187">
    <cfRule type="cellIs" dxfId="451" priority="8" operator="equal">
      <formula>"Y"</formula>
    </cfRule>
    <cfRule type="cellIs" dxfId="450" priority="7" operator="equal">
      <formula>"N"</formula>
    </cfRule>
  </conditionalFormatting>
  <conditionalFormatting sqref="F33:H33 G34:H42 F34:F44">
    <cfRule type="cellIs" dxfId="449" priority="419" operator="equal">
      <formula>"Y"</formula>
    </cfRule>
    <cfRule type="cellIs" dxfId="448" priority="418" operator="equal">
      <formula>"N"</formula>
    </cfRule>
  </conditionalFormatting>
  <conditionalFormatting sqref="F46:H53">
    <cfRule type="cellIs" dxfId="447" priority="55" operator="equal">
      <formula>"Y"</formula>
    </cfRule>
    <cfRule type="cellIs" dxfId="446" priority="54" operator="equal">
      <formula>"N"</formula>
    </cfRule>
  </conditionalFormatting>
  <conditionalFormatting sqref="F59:H68">
    <cfRule type="cellIs" dxfId="445" priority="38" operator="equal">
      <formula>"N"</formula>
    </cfRule>
    <cfRule type="cellIs" dxfId="444" priority="39" operator="equal">
      <formula>"Y"</formula>
    </cfRule>
  </conditionalFormatting>
  <conditionalFormatting sqref="F72:H72 G73:H81">
    <cfRule type="cellIs" dxfId="443" priority="412" operator="equal">
      <formula>"N"</formula>
    </cfRule>
    <cfRule type="cellIs" dxfId="442" priority="413" operator="equal">
      <formula>"Y"</formula>
    </cfRule>
  </conditionalFormatting>
  <conditionalFormatting sqref="F85:H85 G86:H94 F86:F96">
    <cfRule type="cellIs" dxfId="441" priority="169" operator="equal">
      <formula>"N"</formula>
    </cfRule>
    <cfRule type="cellIs" dxfId="440" priority="170" operator="equal">
      <formula>"Y"</formula>
    </cfRule>
  </conditionalFormatting>
  <conditionalFormatting sqref="F98:H98 G99:H107 F99:F109">
    <cfRule type="cellIs" dxfId="439" priority="158" operator="equal">
      <formula>"Y"</formula>
    </cfRule>
    <cfRule type="cellIs" dxfId="438" priority="157" operator="equal">
      <formula>"N"</formula>
    </cfRule>
  </conditionalFormatting>
  <conditionalFormatting sqref="F111:H111 G112:H120">
    <cfRule type="cellIs" dxfId="437" priority="146" operator="equal">
      <formula>"Y"</formula>
    </cfRule>
    <cfRule type="cellIs" dxfId="436" priority="145" operator="equal">
      <formula>"N"</formula>
    </cfRule>
  </conditionalFormatting>
  <conditionalFormatting sqref="F124:H124 G125:H133 F125:F135">
    <cfRule type="cellIs" dxfId="435" priority="133" operator="equal">
      <formula>"N"</formula>
    </cfRule>
    <cfRule type="cellIs" dxfId="434" priority="134" operator="equal">
      <formula>"Y"</formula>
    </cfRule>
  </conditionalFormatting>
  <conditionalFormatting sqref="F137:H137 G138:H146 F138:F148">
    <cfRule type="cellIs" dxfId="433" priority="121" operator="equal">
      <formula>"N"</formula>
    </cfRule>
    <cfRule type="cellIs" dxfId="432" priority="122" operator="equal">
      <formula>"Y"</formula>
    </cfRule>
  </conditionalFormatting>
  <conditionalFormatting sqref="F150:H150 G151:H159">
    <cfRule type="cellIs" dxfId="431" priority="110" operator="equal">
      <formula>"Y"</formula>
    </cfRule>
    <cfRule type="cellIs" dxfId="430" priority="109" operator="equal">
      <formula>"N"</formula>
    </cfRule>
  </conditionalFormatting>
  <conditionalFormatting sqref="F163:H163 G164:H172 F164:F174">
    <cfRule type="cellIs" dxfId="429" priority="97" operator="equal">
      <formula>"N"</formula>
    </cfRule>
    <cfRule type="cellIs" dxfId="428" priority="98" operator="equal">
      <formula>"Y"</formula>
    </cfRule>
  </conditionalFormatting>
  <conditionalFormatting sqref="F176:H176 G177:H185">
    <cfRule type="cellIs" dxfId="427" priority="85" operator="equal">
      <formula>"N"</formula>
    </cfRule>
    <cfRule type="cellIs" dxfId="426" priority="86" operator="equal">
      <formula>"Y"</formula>
    </cfRule>
  </conditionalFormatting>
  <conditionalFormatting sqref="G54:H55 F54:F57">
    <cfRule type="cellIs" dxfId="425" priority="416" operator="equal">
      <formula>"N"</formula>
    </cfRule>
    <cfRule type="cellIs" dxfId="424" priority="417" operator="equal">
      <formula>"Y"</formula>
    </cfRule>
  </conditionalFormatting>
  <printOptions horizontalCentered="1"/>
  <pageMargins left="0" right="0" top="0.15748031496062992" bottom="0.19685039370078741" header="0.11811023622047245" footer="0"/>
  <pageSetup scale="99" fitToHeight="0" orientation="landscape" r:id="rId1"/>
  <headerFooter>
    <oddFooter>&amp;L5S Report&amp;CN6A Branch&amp;RPage &amp;P of &amp;N</oddFooter>
  </headerFooter>
  <rowBreaks count="4" manualBreakCount="4">
    <brk id="45" max="10" man="1"/>
    <brk id="83" max="10" man="1"/>
    <brk id="122" max="10" man="1"/>
    <brk id="161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K123"/>
  <sheetViews>
    <sheetView view="pageBreakPreview" zoomScaleNormal="100" zoomScaleSheetLayoutView="100" workbookViewId="0">
      <pane ySplit="3" topLeftCell="A6" activePane="bottomLeft" state="frozen"/>
      <selection pane="bottomLeft" sqref="A1:I1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9" width="32.6328125" style="6" customWidth="1"/>
    <col min="10" max="10" width="40.6328125" customWidth="1"/>
    <col min="11" max="11" width="7.08984375" customWidth="1"/>
    <col min="12" max="12" width="8.7265625" customWidth="1"/>
  </cols>
  <sheetData>
    <row r="1" spans="1:11" ht="16" customHeight="1" x14ac:dyDescent="0.45">
      <c r="A1" s="101" t="s">
        <v>389</v>
      </c>
      <c r="B1" s="101"/>
      <c r="C1" s="101"/>
      <c r="D1" s="101"/>
      <c r="E1" s="101"/>
      <c r="F1" s="101"/>
      <c r="G1" s="101"/>
      <c r="H1" s="101"/>
      <c r="I1" s="101"/>
      <c r="J1" s="11" t="s">
        <v>66</v>
      </c>
      <c r="K1" s="12">
        <f>SUM(K7:K187)/9</f>
        <v>0.73299232736572895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3.5" customHeight="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idden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7">
        <f>SUM(E7:E123)</f>
        <v>211</v>
      </c>
      <c r="F5" s="26">
        <f>SUM(F7:F123)</f>
        <v>65</v>
      </c>
      <c r="G5" s="26">
        <f>SUM(G7:G123)</f>
        <v>106</v>
      </c>
      <c r="H5" s="26">
        <f>SUM(H7:H123)</f>
        <v>40</v>
      </c>
      <c r="I5" s="9">
        <f>G5/(E5-F5)</f>
        <v>0.72602739726027399</v>
      </c>
      <c r="J5" s="8"/>
      <c r="K5" s="9"/>
    </row>
    <row r="6" spans="1:11" ht="4" customHeight="1" x14ac:dyDescent="0.35">
      <c r="I6" s="21"/>
    </row>
    <row r="7" spans="1:11" x14ac:dyDescent="0.35">
      <c r="A7" s="78">
        <v>1</v>
      </c>
      <c r="B7" s="106" t="s">
        <v>208</v>
      </c>
      <c r="C7" s="4" t="s">
        <v>209</v>
      </c>
      <c r="D7" s="5" t="s">
        <v>21</v>
      </c>
      <c r="E7" s="5">
        <v>1</v>
      </c>
      <c r="F7" s="5">
        <f>IF($D7=$F$3,$E7,0)</f>
        <v>0</v>
      </c>
      <c r="G7" s="5">
        <f>IF(D7=$G$3,$E7,0)</f>
        <v>1</v>
      </c>
      <c r="H7" s="5">
        <f t="shared" ref="H7:H16" si="0">IF($D7=$H$3,$E7,0)</f>
        <v>0</v>
      </c>
      <c r="I7" s="13"/>
      <c r="J7" s="79"/>
      <c r="K7" s="86">
        <f>SUM(G7:G18)/SUM(G7:H18)</f>
        <v>0.8571428571428571</v>
      </c>
    </row>
    <row r="8" spans="1:11" x14ac:dyDescent="0.35">
      <c r="A8" s="78"/>
      <c r="B8" s="106"/>
      <c r="C8" s="4" t="s">
        <v>92</v>
      </c>
      <c r="D8" s="5" t="s">
        <v>21</v>
      </c>
      <c r="E8" s="5">
        <v>1</v>
      </c>
      <c r="F8" s="5">
        <f t="shared" ref="F8:F15" si="1">IF(D8="NA",E8,0)</f>
        <v>0</v>
      </c>
      <c r="G8" s="5">
        <f t="shared" ref="G8:G15" si="2">IF(D8=$G$3,E8,0)</f>
        <v>1</v>
      </c>
      <c r="H8" s="5">
        <f t="shared" si="0"/>
        <v>0</v>
      </c>
      <c r="I8" s="13"/>
      <c r="J8" s="79"/>
      <c r="K8" s="87"/>
    </row>
    <row r="9" spans="1:11" x14ac:dyDescent="0.35">
      <c r="A9" s="78"/>
      <c r="B9" s="106"/>
      <c r="C9" s="4" t="s">
        <v>210</v>
      </c>
      <c r="D9" s="5" t="s">
        <v>10</v>
      </c>
      <c r="E9" s="5">
        <v>2</v>
      </c>
      <c r="F9" s="5">
        <f t="shared" si="1"/>
        <v>0</v>
      </c>
      <c r="G9" s="5">
        <f t="shared" si="2"/>
        <v>0</v>
      </c>
      <c r="H9" s="5">
        <f t="shared" si="0"/>
        <v>2</v>
      </c>
      <c r="I9" s="13" t="s">
        <v>366</v>
      </c>
      <c r="J9" s="79"/>
      <c r="K9" s="87"/>
    </row>
    <row r="10" spans="1:11" x14ac:dyDescent="0.35">
      <c r="A10" s="78"/>
      <c r="B10" s="106"/>
      <c r="C10" s="4" t="s">
        <v>90</v>
      </c>
      <c r="D10" s="5" t="s">
        <v>9</v>
      </c>
      <c r="E10" s="5">
        <v>2</v>
      </c>
      <c r="F10" s="5">
        <f t="shared" si="1"/>
        <v>2</v>
      </c>
      <c r="G10" s="5">
        <f t="shared" si="2"/>
        <v>0</v>
      </c>
      <c r="H10" s="5">
        <f t="shared" si="0"/>
        <v>0</v>
      </c>
      <c r="I10" s="13"/>
      <c r="J10" s="79"/>
      <c r="K10" s="87"/>
    </row>
    <row r="11" spans="1:11" x14ac:dyDescent="0.35">
      <c r="A11" s="78"/>
      <c r="B11" s="106"/>
      <c r="C11" s="4" t="s">
        <v>88</v>
      </c>
      <c r="D11" s="5" t="s">
        <v>21</v>
      </c>
      <c r="E11" s="5">
        <v>3</v>
      </c>
      <c r="F11" s="5">
        <f t="shared" si="1"/>
        <v>0</v>
      </c>
      <c r="G11" s="5">
        <f t="shared" si="2"/>
        <v>3</v>
      </c>
      <c r="H11" s="5">
        <f t="shared" si="0"/>
        <v>0</v>
      </c>
      <c r="I11" s="13"/>
      <c r="J11" s="79"/>
      <c r="K11" s="87"/>
    </row>
    <row r="12" spans="1:11" x14ac:dyDescent="0.35">
      <c r="A12" s="78"/>
      <c r="B12" s="106"/>
      <c r="C12" s="4" t="s">
        <v>19</v>
      </c>
      <c r="D12" s="6" t="s">
        <v>9</v>
      </c>
      <c r="E12" s="5">
        <v>3</v>
      </c>
      <c r="F12" s="5">
        <f t="shared" si="1"/>
        <v>3</v>
      </c>
      <c r="G12" s="5">
        <f t="shared" si="2"/>
        <v>0</v>
      </c>
      <c r="H12" s="5">
        <f t="shared" si="0"/>
        <v>0</v>
      </c>
      <c r="I12" s="13"/>
      <c r="J12" s="79"/>
      <c r="K12" s="87"/>
    </row>
    <row r="13" spans="1:11" x14ac:dyDescent="0.35">
      <c r="A13" s="78"/>
      <c r="B13" s="106"/>
      <c r="C13" s="4" t="s">
        <v>4</v>
      </c>
      <c r="D13" s="52" t="s">
        <v>21</v>
      </c>
      <c r="E13" s="5">
        <v>3</v>
      </c>
      <c r="F13" s="5">
        <f t="shared" si="1"/>
        <v>0</v>
      </c>
      <c r="G13" s="5">
        <f t="shared" si="2"/>
        <v>3</v>
      </c>
      <c r="H13" s="5">
        <f t="shared" si="0"/>
        <v>0</v>
      </c>
      <c r="I13" s="13"/>
      <c r="J13" s="79"/>
      <c r="K13" s="87"/>
    </row>
    <row r="14" spans="1:11" x14ac:dyDescent="0.35">
      <c r="A14" s="78"/>
      <c r="B14" s="106"/>
      <c r="C14" s="4" t="s">
        <v>6</v>
      </c>
      <c r="D14" s="5" t="s">
        <v>21</v>
      </c>
      <c r="E14" s="5">
        <v>2</v>
      </c>
      <c r="F14" s="5">
        <f t="shared" si="1"/>
        <v>0</v>
      </c>
      <c r="G14" s="5">
        <f t="shared" si="2"/>
        <v>2</v>
      </c>
      <c r="H14" s="5">
        <f t="shared" si="0"/>
        <v>0</v>
      </c>
      <c r="I14" s="13"/>
      <c r="J14" s="79"/>
      <c r="K14" s="87"/>
    </row>
    <row r="15" spans="1:11" x14ac:dyDescent="0.35">
      <c r="A15" s="78"/>
      <c r="B15" s="106"/>
      <c r="C15" s="4" t="s">
        <v>7</v>
      </c>
      <c r="D15" s="5" t="s">
        <v>21</v>
      </c>
      <c r="E15" s="5">
        <v>2</v>
      </c>
      <c r="F15" s="5">
        <f t="shared" si="1"/>
        <v>0</v>
      </c>
      <c r="G15" s="5">
        <f t="shared" si="2"/>
        <v>2</v>
      </c>
      <c r="H15" s="5">
        <f t="shared" si="0"/>
        <v>0</v>
      </c>
      <c r="I15" s="13"/>
      <c r="J15" s="79"/>
      <c r="K15" s="87"/>
    </row>
    <row r="16" spans="1:11" x14ac:dyDescent="0.35">
      <c r="A16" s="78"/>
      <c r="B16" s="106"/>
      <c r="C16" s="4" t="s">
        <v>8</v>
      </c>
      <c r="D16" s="5" t="s">
        <v>9</v>
      </c>
      <c r="E16" s="5">
        <v>2</v>
      </c>
      <c r="F16" s="5">
        <f t="shared" ref="F16" si="3">IF(D16="NA",E16,0)</f>
        <v>2</v>
      </c>
      <c r="G16" s="5">
        <f t="shared" ref="G16" si="4">IF(D16=$G$3,E16,0)</f>
        <v>0</v>
      </c>
      <c r="H16" s="5">
        <f t="shared" si="0"/>
        <v>0</v>
      </c>
      <c r="I16" s="13"/>
      <c r="J16" s="79"/>
      <c r="K16" s="87"/>
    </row>
    <row r="17" spans="1:11" x14ac:dyDescent="0.35">
      <c r="A17" s="78"/>
      <c r="B17" s="106"/>
      <c r="C17" s="4"/>
      <c r="D17" s="5"/>
      <c r="E17" s="5"/>
      <c r="F17" s="5"/>
      <c r="G17" s="5"/>
      <c r="H17" s="5"/>
      <c r="I17" s="5"/>
      <c r="J17" s="79"/>
      <c r="K17" s="87"/>
    </row>
    <row r="18" spans="1:11" x14ac:dyDescent="0.35">
      <c r="A18" s="78"/>
      <c r="B18" s="106"/>
      <c r="C18" s="4"/>
      <c r="D18" s="5"/>
      <c r="E18" s="5"/>
      <c r="F18" s="5"/>
      <c r="G18" s="5"/>
      <c r="H18" s="5"/>
      <c r="I18" s="5"/>
      <c r="J18" s="79"/>
      <c r="K18" s="88"/>
    </row>
    <row r="19" spans="1:11" ht="4" customHeight="1" x14ac:dyDescent="0.35">
      <c r="I19" s="21"/>
    </row>
    <row r="20" spans="1:11" x14ac:dyDescent="0.35">
      <c r="A20" s="78">
        <v>2</v>
      </c>
      <c r="B20" s="78" t="s">
        <v>252</v>
      </c>
      <c r="C20" s="4" t="s">
        <v>15</v>
      </c>
      <c r="D20" s="5" t="s">
        <v>9</v>
      </c>
      <c r="E20" s="5">
        <v>1</v>
      </c>
      <c r="F20" s="5">
        <f>IF($D20=$F$3,$E20,0)</f>
        <v>1</v>
      </c>
      <c r="G20" s="5">
        <f>IF(D20=$G$3,$E20,0)</f>
        <v>0</v>
      </c>
      <c r="H20" s="5">
        <f t="shared" ref="H20:H30" si="5">IF($D20=$H$3,$E20,0)</f>
        <v>0</v>
      </c>
      <c r="I20" s="13"/>
      <c r="J20" s="79"/>
      <c r="K20" s="86">
        <f>SUM(G20:G31)/SUM(G20:H31)</f>
        <v>0.8666666666666667</v>
      </c>
    </row>
    <row r="21" spans="1:11" x14ac:dyDescent="0.35">
      <c r="A21" s="78"/>
      <c r="B21" s="78"/>
      <c r="C21" s="4" t="s">
        <v>16</v>
      </c>
      <c r="D21" s="5" t="s">
        <v>21</v>
      </c>
      <c r="E21" s="5">
        <v>1</v>
      </c>
      <c r="F21" s="5">
        <f t="shared" ref="F21:F30" si="6">IF(D21="NA",E21,0)</f>
        <v>0</v>
      </c>
      <c r="G21" s="5">
        <f t="shared" ref="G21:G30" si="7">IF(D21=$G$3,E21,0)</f>
        <v>1</v>
      </c>
      <c r="H21" s="5">
        <f t="shared" si="5"/>
        <v>0</v>
      </c>
      <c r="I21" s="13"/>
      <c r="J21" s="79"/>
      <c r="K21" s="87"/>
    </row>
    <row r="22" spans="1:11" x14ac:dyDescent="0.35">
      <c r="A22" s="78"/>
      <c r="B22" s="78"/>
      <c r="C22" s="4" t="s">
        <v>17</v>
      </c>
      <c r="D22" s="5" t="s">
        <v>21</v>
      </c>
      <c r="E22" s="5">
        <v>2</v>
      </c>
      <c r="F22" s="5">
        <f t="shared" si="6"/>
        <v>0</v>
      </c>
      <c r="G22" s="5">
        <f t="shared" si="7"/>
        <v>2</v>
      </c>
      <c r="H22" s="5">
        <f t="shared" si="5"/>
        <v>0</v>
      </c>
      <c r="I22" s="13"/>
      <c r="J22" s="79"/>
      <c r="K22" s="87"/>
    </row>
    <row r="23" spans="1:11" x14ac:dyDescent="0.35">
      <c r="A23" s="78"/>
      <c r="B23" s="78"/>
      <c r="C23" s="4" t="s">
        <v>18</v>
      </c>
      <c r="D23" s="5" t="s">
        <v>9</v>
      </c>
      <c r="E23" s="5">
        <v>2</v>
      </c>
      <c r="F23" s="5">
        <f t="shared" si="6"/>
        <v>2</v>
      </c>
      <c r="G23" s="5">
        <f t="shared" si="7"/>
        <v>0</v>
      </c>
      <c r="H23" s="5">
        <f t="shared" si="5"/>
        <v>0</v>
      </c>
      <c r="I23" s="13"/>
      <c r="J23" s="79"/>
      <c r="K23" s="87"/>
    </row>
    <row r="24" spans="1:11" x14ac:dyDescent="0.35">
      <c r="A24" s="78"/>
      <c r="B24" s="78"/>
      <c r="C24" s="4" t="s">
        <v>12</v>
      </c>
      <c r="D24" s="5" t="s">
        <v>9</v>
      </c>
      <c r="E24" s="5">
        <v>3</v>
      </c>
      <c r="F24" s="5">
        <f t="shared" si="6"/>
        <v>3</v>
      </c>
      <c r="G24" s="5">
        <f t="shared" si="7"/>
        <v>0</v>
      </c>
      <c r="H24" s="5">
        <f t="shared" si="5"/>
        <v>0</v>
      </c>
      <c r="I24" s="13"/>
      <c r="J24" s="79"/>
      <c r="K24" s="87"/>
    </row>
    <row r="25" spans="1:11" x14ac:dyDescent="0.35">
      <c r="A25" s="78"/>
      <c r="B25" s="78"/>
      <c r="C25" s="4" t="s">
        <v>19</v>
      </c>
      <c r="D25" s="5" t="s">
        <v>9</v>
      </c>
      <c r="E25" s="5">
        <v>3</v>
      </c>
      <c r="F25" s="5">
        <f t="shared" si="6"/>
        <v>3</v>
      </c>
      <c r="G25" s="5">
        <f t="shared" si="7"/>
        <v>0</v>
      </c>
      <c r="H25" s="5">
        <f t="shared" si="5"/>
        <v>0</v>
      </c>
      <c r="I25" s="13"/>
      <c r="J25" s="79"/>
      <c r="K25" s="87"/>
    </row>
    <row r="26" spans="1:11" x14ac:dyDescent="0.35">
      <c r="A26" s="78"/>
      <c r="B26" s="78"/>
      <c r="C26" s="4" t="s">
        <v>4</v>
      </c>
      <c r="D26" s="5" t="s">
        <v>21</v>
      </c>
      <c r="E26" s="5">
        <v>3</v>
      </c>
      <c r="F26" s="5">
        <f t="shared" si="6"/>
        <v>0</v>
      </c>
      <c r="G26" s="5">
        <f t="shared" si="7"/>
        <v>3</v>
      </c>
      <c r="H26" s="5">
        <f t="shared" si="5"/>
        <v>0</v>
      </c>
      <c r="I26" s="13"/>
      <c r="J26" s="79"/>
      <c r="K26" s="87"/>
    </row>
    <row r="27" spans="1:11" x14ac:dyDescent="0.35">
      <c r="A27" s="78"/>
      <c r="B27" s="78"/>
      <c r="C27" s="4" t="s">
        <v>5</v>
      </c>
      <c r="D27" s="5" t="s">
        <v>21</v>
      </c>
      <c r="E27" s="5">
        <v>1</v>
      </c>
      <c r="F27" s="5">
        <f t="shared" si="6"/>
        <v>0</v>
      </c>
      <c r="G27" s="5">
        <f t="shared" si="7"/>
        <v>1</v>
      </c>
      <c r="H27" s="5">
        <f t="shared" si="5"/>
        <v>0</v>
      </c>
      <c r="I27" s="13"/>
      <c r="J27" s="79"/>
      <c r="K27" s="87"/>
    </row>
    <row r="28" spans="1:11" x14ac:dyDescent="0.35">
      <c r="A28" s="78"/>
      <c r="B28" s="78"/>
      <c r="C28" s="4" t="s">
        <v>78</v>
      </c>
      <c r="D28" s="5" t="s">
        <v>21</v>
      </c>
      <c r="E28" s="5">
        <v>4</v>
      </c>
      <c r="F28" s="5">
        <f t="shared" si="6"/>
        <v>0</v>
      </c>
      <c r="G28" s="5">
        <f t="shared" si="7"/>
        <v>4</v>
      </c>
      <c r="H28" s="5">
        <f t="shared" si="5"/>
        <v>0</v>
      </c>
      <c r="I28" s="13"/>
      <c r="J28" s="79"/>
      <c r="K28" s="87"/>
    </row>
    <row r="29" spans="1:11" x14ac:dyDescent="0.35">
      <c r="A29" s="78"/>
      <c r="B29" s="78"/>
      <c r="C29" s="4" t="s">
        <v>6</v>
      </c>
      <c r="D29" s="5" t="s">
        <v>10</v>
      </c>
      <c r="E29" s="5">
        <v>2</v>
      </c>
      <c r="F29" s="5">
        <f t="shared" si="6"/>
        <v>0</v>
      </c>
      <c r="G29" s="5">
        <f t="shared" si="7"/>
        <v>0</v>
      </c>
      <c r="H29" s="5">
        <f t="shared" si="5"/>
        <v>2</v>
      </c>
      <c r="I29" s="13" t="s">
        <v>317</v>
      </c>
      <c r="J29" s="79"/>
      <c r="K29" s="87"/>
    </row>
    <row r="30" spans="1:11" x14ac:dyDescent="0.35">
      <c r="A30" s="78"/>
      <c r="B30" s="78"/>
      <c r="C30" s="4" t="s">
        <v>7</v>
      </c>
      <c r="D30" s="5" t="s">
        <v>21</v>
      </c>
      <c r="E30" s="5">
        <v>2</v>
      </c>
      <c r="F30" s="5">
        <f t="shared" si="6"/>
        <v>0</v>
      </c>
      <c r="G30" s="5">
        <f t="shared" si="7"/>
        <v>2</v>
      </c>
      <c r="H30" s="5">
        <f t="shared" si="5"/>
        <v>0</v>
      </c>
      <c r="I30" s="13"/>
      <c r="J30" s="79"/>
      <c r="K30" s="87"/>
    </row>
    <row r="31" spans="1:11" x14ac:dyDescent="0.35">
      <c r="A31" s="78"/>
      <c r="B31" s="78"/>
      <c r="C31" s="4" t="s">
        <v>8</v>
      </c>
      <c r="D31" s="5"/>
      <c r="E31" s="5"/>
      <c r="F31" s="5"/>
      <c r="G31" s="5"/>
      <c r="H31" s="5"/>
      <c r="I31" s="13"/>
      <c r="J31" s="79"/>
      <c r="K31" s="88"/>
    </row>
    <row r="32" spans="1:11" ht="4" customHeight="1" x14ac:dyDescent="0.35">
      <c r="I32" s="21"/>
    </row>
    <row r="33" spans="1:11" x14ac:dyDescent="0.35">
      <c r="A33" s="78">
        <v>3</v>
      </c>
      <c r="B33" s="78" t="s">
        <v>253</v>
      </c>
      <c r="C33" s="4" t="s">
        <v>15</v>
      </c>
      <c r="D33" s="5" t="s">
        <v>21</v>
      </c>
      <c r="E33" s="5">
        <v>1</v>
      </c>
      <c r="F33" s="5">
        <f>IF($D33=$F$3,$E33,0)</f>
        <v>0</v>
      </c>
      <c r="G33" s="5">
        <f>IF(D33=$G$3,$E33,0)</f>
        <v>1</v>
      </c>
      <c r="H33" s="5">
        <f t="shared" ref="H33:H43" si="8">IF($D33=$H$3,$E33,0)</f>
        <v>0</v>
      </c>
      <c r="I33" s="13"/>
      <c r="J33" s="79"/>
      <c r="K33" s="86">
        <f>SUM(G33:G44)/SUM(G33:H44)</f>
        <v>0.88235294117647056</v>
      </c>
    </row>
    <row r="34" spans="1:11" x14ac:dyDescent="0.35">
      <c r="A34" s="78"/>
      <c r="B34" s="78"/>
      <c r="C34" s="4" t="s">
        <v>16</v>
      </c>
      <c r="D34" s="5" t="s">
        <v>9</v>
      </c>
      <c r="E34" s="5">
        <v>1</v>
      </c>
      <c r="F34" s="5">
        <f t="shared" ref="F34:F43" si="9">IF(D34="NA",E34,0)</f>
        <v>1</v>
      </c>
      <c r="G34" s="5">
        <f t="shared" ref="G34:G43" si="10">IF(D34=$G$3,E34,0)</f>
        <v>0</v>
      </c>
      <c r="H34" s="5">
        <f t="shared" si="8"/>
        <v>0</v>
      </c>
      <c r="I34" s="13"/>
      <c r="J34" s="79"/>
      <c r="K34" s="87"/>
    </row>
    <row r="35" spans="1:11" x14ac:dyDescent="0.35">
      <c r="A35" s="78"/>
      <c r="B35" s="78"/>
      <c r="C35" s="4" t="s">
        <v>17</v>
      </c>
      <c r="D35" s="5" t="s">
        <v>21</v>
      </c>
      <c r="E35" s="5">
        <v>2</v>
      </c>
      <c r="F35" s="5">
        <f t="shared" si="9"/>
        <v>0</v>
      </c>
      <c r="G35" s="5">
        <f t="shared" si="10"/>
        <v>2</v>
      </c>
      <c r="H35" s="5">
        <f t="shared" si="8"/>
        <v>0</v>
      </c>
      <c r="I35" s="13"/>
      <c r="J35" s="79"/>
      <c r="K35" s="87"/>
    </row>
    <row r="36" spans="1:11" x14ac:dyDescent="0.35">
      <c r="A36" s="78"/>
      <c r="B36" s="78"/>
      <c r="C36" s="4" t="s">
        <v>18</v>
      </c>
      <c r="D36" s="5" t="s">
        <v>21</v>
      </c>
      <c r="E36" s="5">
        <v>2</v>
      </c>
      <c r="F36" s="5">
        <f t="shared" si="9"/>
        <v>0</v>
      </c>
      <c r="G36" s="5">
        <f t="shared" si="10"/>
        <v>2</v>
      </c>
      <c r="H36" s="5">
        <f t="shared" si="8"/>
        <v>0</v>
      </c>
      <c r="I36" s="13"/>
      <c r="J36" s="79"/>
      <c r="K36" s="87"/>
    </row>
    <row r="37" spans="1:11" x14ac:dyDescent="0.35">
      <c r="A37" s="78"/>
      <c r="B37" s="78"/>
      <c r="C37" s="4" t="s">
        <v>12</v>
      </c>
      <c r="D37" s="5" t="s">
        <v>9</v>
      </c>
      <c r="E37" s="5">
        <v>3</v>
      </c>
      <c r="F37" s="5">
        <f t="shared" si="9"/>
        <v>3</v>
      </c>
      <c r="G37" s="5">
        <f t="shared" si="10"/>
        <v>0</v>
      </c>
      <c r="H37" s="5">
        <f t="shared" si="8"/>
        <v>0</v>
      </c>
      <c r="I37" s="13"/>
      <c r="J37" s="79"/>
      <c r="K37" s="87"/>
    </row>
    <row r="38" spans="1:11" x14ac:dyDescent="0.35">
      <c r="A38" s="78"/>
      <c r="B38" s="78"/>
      <c r="C38" s="4" t="s">
        <v>19</v>
      </c>
      <c r="D38" s="5" t="s">
        <v>9</v>
      </c>
      <c r="E38" s="5">
        <v>3</v>
      </c>
      <c r="F38" s="5">
        <f t="shared" si="9"/>
        <v>3</v>
      </c>
      <c r="G38" s="5">
        <f t="shared" si="10"/>
        <v>0</v>
      </c>
      <c r="H38" s="5">
        <f t="shared" si="8"/>
        <v>0</v>
      </c>
      <c r="I38" s="13"/>
      <c r="J38" s="79"/>
      <c r="K38" s="87"/>
    </row>
    <row r="39" spans="1:11" x14ac:dyDescent="0.35">
      <c r="A39" s="78"/>
      <c r="B39" s="78"/>
      <c r="C39" s="4" t="s">
        <v>4</v>
      </c>
      <c r="D39" s="5" t="s">
        <v>21</v>
      </c>
      <c r="E39" s="5">
        <v>3</v>
      </c>
      <c r="F39" s="5">
        <f t="shared" si="9"/>
        <v>0</v>
      </c>
      <c r="G39" s="5">
        <f t="shared" si="10"/>
        <v>3</v>
      </c>
      <c r="H39" s="5">
        <f t="shared" si="8"/>
        <v>0</v>
      </c>
      <c r="I39" s="13"/>
      <c r="J39" s="79"/>
      <c r="K39" s="87"/>
    </row>
    <row r="40" spans="1:11" x14ac:dyDescent="0.35">
      <c r="A40" s="78"/>
      <c r="B40" s="78"/>
      <c r="C40" s="4" t="s">
        <v>5</v>
      </c>
      <c r="D40" s="5" t="s">
        <v>21</v>
      </c>
      <c r="E40" s="5">
        <v>1</v>
      </c>
      <c r="F40" s="5">
        <f t="shared" si="9"/>
        <v>0</v>
      </c>
      <c r="G40" s="5">
        <f t="shared" si="10"/>
        <v>1</v>
      </c>
      <c r="H40" s="5">
        <f t="shared" si="8"/>
        <v>0</v>
      </c>
      <c r="I40" s="13"/>
      <c r="J40" s="79"/>
      <c r="K40" s="87"/>
    </row>
    <row r="41" spans="1:11" x14ac:dyDescent="0.35">
      <c r="A41" s="78"/>
      <c r="B41" s="78"/>
      <c r="C41" s="4" t="s">
        <v>78</v>
      </c>
      <c r="D41" s="5" t="s">
        <v>21</v>
      </c>
      <c r="E41" s="5">
        <v>4</v>
      </c>
      <c r="F41" s="5">
        <f t="shared" si="9"/>
        <v>0</v>
      </c>
      <c r="G41" s="5">
        <f t="shared" si="10"/>
        <v>4</v>
      </c>
      <c r="H41" s="5">
        <f t="shared" si="8"/>
        <v>0</v>
      </c>
      <c r="I41" s="13"/>
      <c r="J41" s="79"/>
      <c r="K41" s="87"/>
    </row>
    <row r="42" spans="1:11" x14ac:dyDescent="0.35">
      <c r="A42" s="78"/>
      <c r="B42" s="78"/>
      <c r="C42" s="4" t="s">
        <v>6</v>
      </c>
      <c r="D42" s="5" t="s">
        <v>10</v>
      </c>
      <c r="E42" s="5">
        <v>2</v>
      </c>
      <c r="F42" s="5">
        <f t="shared" si="9"/>
        <v>0</v>
      </c>
      <c r="G42" s="5">
        <f t="shared" si="10"/>
        <v>0</v>
      </c>
      <c r="H42" s="5">
        <f t="shared" si="8"/>
        <v>2</v>
      </c>
      <c r="I42" s="13" t="s">
        <v>336</v>
      </c>
      <c r="J42" s="79"/>
      <c r="K42" s="87"/>
    </row>
    <row r="43" spans="1:11" x14ac:dyDescent="0.35">
      <c r="A43" s="78"/>
      <c r="B43" s="78"/>
      <c r="C43" s="4" t="s">
        <v>7</v>
      </c>
      <c r="D43" s="5" t="s">
        <v>21</v>
      </c>
      <c r="E43" s="5">
        <v>2</v>
      </c>
      <c r="F43" s="5">
        <f t="shared" si="9"/>
        <v>0</v>
      </c>
      <c r="G43" s="5">
        <f t="shared" si="10"/>
        <v>2</v>
      </c>
      <c r="H43" s="5">
        <f t="shared" si="8"/>
        <v>0</v>
      </c>
      <c r="I43" s="13"/>
      <c r="J43" s="79"/>
      <c r="K43" s="87"/>
    </row>
    <row r="44" spans="1:11" x14ac:dyDescent="0.35">
      <c r="A44" s="78"/>
      <c r="B44" s="78"/>
      <c r="C44" s="4" t="s">
        <v>8</v>
      </c>
      <c r="D44" s="5"/>
      <c r="E44" s="5"/>
      <c r="F44" s="5"/>
      <c r="G44" s="5"/>
      <c r="H44" s="5"/>
      <c r="I44" s="13"/>
      <c r="J44" s="79"/>
      <c r="K44" s="88"/>
    </row>
    <row r="45" spans="1:11" ht="4" customHeight="1" x14ac:dyDescent="0.35">
      <c r="I45" s="21"/>
    </row>
    <row r="46" spans="1:11" x14ac:dyDescent="0.35">
      <c r="A46" s="78">
        <v>4</v>
      </c>
      <c r="B46" s="78" t="s">
        <v>254</v>
      </c>
      <c r="C46" s="4" t="s">
        <v>15</v>
      </c>
      <c r="D46" s="5" t="s">
        <v>21</v>
      </c>
      <c r="E46" s="5">
        <v>1</v>
      </c>
      <c r="F46" s="5">
        <f>IF($D46=$F$3,$E46,0)</f>
        <v>0</v>
      </c>
      <c r="G46" s="5">
        <f>IF(D46=$G$3,$E46,0)</f>
        <v>1</v>
      </c>
      <c r="H46" s="5">
        <f t="shared" ref="H46:H57" si="11">IF($D46=$H$3,$E46,0)</f>
        <v>0</v>
      </c>
      <c r="I46" s="13"/>
      <c r="J46" s="79"/>
      <c r="K46" s="86">
        <f>SUM(G46:G57)/SUM(G46:H57)</f>
        <v>0.66666666666666663</v>
      </c>
    </row>
    <row r="47" spans="1:11" x14ac:dyDescent="0.35">
      <c r="A47" s="78"/>
      <c r="B47" s="78"/>
      <c r="C47" s="4" t="s">
        <v>16</v>
      </c>
      <c r="D47" s="5" t="s">
        <v>9</v>
      </c>
      <c r="E47" s="5">
        <v>1</v>
      </c>
      <c r="F47" s="5">
        <f t="shared" ref="F47:F57" si="12">IF(D47="NA",E47,0)</f>
        <v>1</v>
      </c>
      <c r="G47" s="5">
        <f t="shared" ref="G47:G57" si="13">IF(D47=$G$3,E47,0)</f>
        <v>0</v>
      </c>
      <c r="H47" s="5">
        <f t="shared" si="11"/>
        <v>0</v>
      </c>
      <c r="I47" s="13"/>
      <c r="J47" s="79"/>
      <c r="K47" s="87"/>
    </row>
    <row r="48" spans="1:11" x14ac:dyDescent="0.35">
      <c r="A48" s="78"/>
      <c r="B48" s="78"/>
      <c r="C48" s="4" t="s">
        <v>17</v>
      </c>
      <c r="D48" s="5" t="s">
        <v>21</v>
      </c>
      <c r="E48" s="5">
        <v>2</v>
      </c>
      <c r="F48" s="5">
        <f t="shared" si="12"/>
        <v>0</v>
      </c>
      <c r="G48" s="5">
        <f t="shared" si="13"/>
        <v>2</v>
      </c>
      <c r="H48" s="5">
        <f t="shared" si="11"/>
        <v>0</v>
      </c>
      <c r="I48" s="13"/>
      <c r="J48" s="79"/>
      <c r="K48" s="87"/>
    </row>
    <row r="49" spans="1:11" x14ac:dyDescent="0.35">
      <c r="A49" s="78"/>
      <c r="B49" s="78"/>
      <c r="C49" s="4" t="s">
        <v>18</v>
      </c>
      <c r="D49" s="5" t="s">
        <v>9</v>
      </c>
      <c r="E49" s="5">
        <v>2</v>
      </c>
      <c r="F49" s="5">
        <f t="shared" si="12"/>
        <v>2</v>
      </c>
      <c r="G49" s="5">
        <f t="shared" si="13"/>
        <v>0</v>
      </c>
      <c r="H49" s="5">
        <f t="shared" si="11"/>
        <v>0</v>
      </c>
      <c r="I49" s="13"/>
      <c r="J49" s="79"/>
      <c r="K49" s="87"/>
    </row>
    <row r="50" spans="1:11" x14ac:dyDescent="0.35">
      <c r="A50" s="78"/>
      <c r="B50" s="78"/>
      <c r="C50" s="4" t="s">
        <v>12</v>
      </c>
      <c r="D50" s="5" t="s">
        <v>9</v>
      </c>
      <c r="E50" s="5">
        <v>3</v>
      </c>
      <c r="F50" s="5">
        <f t="shared" si="12"/>
        <v>3</v>
      </c>
      <c r="G50" s="5">
        <f t="shared" si="13"/>
        <v>0</v>
      </c>
      <c r="H50" s="5">
        <f t="shared" si="11"/>
        <v>0</v>
      </c>
      <c r="I50" s="13"/>
      <c r="J50" s="79"/>
      <c r="K50" s="87"/>
    </row>
    <row r="51" spans="1:11" x14ac:dyDescent="0.35">
      <c r="A51" s="78"/>
      <c r="B51" s="78"/>
      <c r="C51" s="4" t="s">
        <v>19</v>
      </c>
      <c r="D51" s="5" t="s">
        <v>9</v>
      </c>
      <c r="E51" s="5">
        <v>3</v>
      </c>
      <c r="F51" s="5">
        <f t="shared" si="12"/>
        <v>3</v>
      </c>
      <c r="G51" s="5">
        <f t="shared" si="13"/>
        <v>0</v>
      </c>
      <c r="H51" s="5">
        <f t="shared" si="11"/>
        <v>0</v>
      </c>
      <c r="I51" s="13"/>
      <c r="J51" s="79"/>
      <c r="K51" s="87"/>
    </row>
    <row r="52" spans="1:11" x14ac:dyDescent="0.35">
      <c r="A52" s="78"/>
      <c r="B52" s="78"/>
      <c r="C52" s="4" t="s">
        <v>4</v>
      </c>
      <c r="D52" s="5" t="s">
        <v>10</v>
      </c>
      <c r="E52" s="5">
        <v>3</v>
      </c>
      <c r="F52" s="5">
        <f t="shared" si="12"/>
        <v>0</v>
      </c>
      <c r="G52" s="5">
        <f t="shared" si="13"/>
        <v>0</v>
      </c>
      <c r="H52" s="5">
        <f t="shared" si="11"/>
        <v>3</v>
      </c>
      <c r="I52" s="13" t="s">
        <v>337</v>
      </c>
      <c r="J52" s="79"/>
      <c r="K52" s="87"/>
    </row>
    <row r="53" spans="1:11" x14ac:dyDescent="0.35">
      <c r="A53" s="78"/>
      <c r="B53" s="78"/>
      <c r="C53" s="4" t="s">
        <v>5</v>
      </c>
      <c r="D53" s="5" t="s">
        <v>21</v>
      </c>
      <c r="E53" s="5">
        <v>1</v>
      </c>
      <c r="F53" s="5">
        <f t="shared" si="12"/>
        <v>0</v>
      </c>
      <c r="G53" s="5">
        <f t="shared" si="13"/>
        <v>1</v>
      </c>
      <c r="H53" s="5">
        <f t="shared" si="11"/>
        <v>0</v>
      </c>
      <c r="I53" s="13"/>
      <c r="J53" s="79"/>
      <c r="K53" s="87"/>
    </row>
    <row r="54" spans="1:11" x14ac:dyDescent="0.35">
      <c r="A54" s="78"/>
      <c r="B54" s="78"/>
      <c r="C54" s="4" t="s">
        <v>78</v>
      </c>
      <c r="D54" s="5" t="s">
        <v>21</v>
      </c>
      <c r="E54" s="5">
        <v>4</v>
      </c>
      <c r="F54" s="5">
        <f t="shared" si="12"/>
        <v>0</v>
      </c>
      <c r="G54" s="5">
        <f t="shared" si="13"/>
        <v>4</v>
      </c>
      <c r="H54" s="5">
        <f t="shared" si="11"/>
        <v>0</v>
      </c>
      <c r="I54" s="13"/>
      <c r="J54" s="79"/>
      <c r="K54" s="87"/>
    </row>
    <row r="55" spans="1:11" x14ac:dyDescent="0.35">
      <c r="A55" s="78"/>
      <c r="B55" s="78"/>
      <c r="C55" s="4" t="s">
        <v>6</v>
      </c>
      <c r="D55" s="5" t="s">
        <v>10</v>
      </c>
      <c r="E55" s="5">
        <v>2</v>
      </c>
      <c r="F55" s="5">
        <f t="shared" si="12"/>
        <v>0</v>
      </c>
      <c r="G55" s="5">
        <f t="shared" si="13"/>
        <v>0</v>
      </c>
      <c r="H55" s="5">
        <f t="shared" si="11"/>
        <v>2</v>
      </c>
      <c r="I55" s="13" t="s">
        <v>65</v>
      </c>
      <c r="J55" s="79"/>
      <c r="K55" s="87"/>
    </row>
    <row r="56" spans="1:11" x14ac:dyDescent="0.35">
      <c r="A56" s="78"/>
      <c r="B56" s="78"/>
      <c r="C56" s="4" t="s">
        <v>7</v>
      </c>
      <c r="D56" s="5" t="s">
        <v>21</v>
      </c>
      <c r="E56" s="5">
        <v>2</v>
      </c>
      <c r="F56" s="5">
        <f t="shared" si="12"/>
        <v>0</v>
      </c>
      <c r="G56" s="5">
        <f t="shared" si="13"/>
        <v>2</v>
      </c>
      <c r="H56" s="5">
        <f t="shared" si="11"/>
        <v>0</v>
      </c>
      <c r="I56" s="13"/>
      <c r="J56" s="79"/>
      <c r="K56" s="87"/>
    </row>
    <row r="57" spans="1:11" x14ac:dyDescent="0.35">
      <c r="A57" s="78"/>
      <c r="B57" s="78"/>
      <c r="C57" s="4" t="s">
        <v>8</v>
      </c>
      <c r="D57" s="5" t="s">
        <v>9</v>
      </c>
      <c r="E57" s="5">
        <v>2</v>
      </c>
      <c r="F57" s="5">
        <f t="shared" si="12"/>
        <v>2</v>
      </c>
      <c r="G57" s="5">
        <f t="shared" si="13"/>
        <v>0</v>
      </c>
      <c r="H57" s="5">
        <f t="shared" si="11"/>
        <v>0</v>
      </c>
      <c r="I57" s="28"/>
      <c r="J57" s="79"/>
      <c r="K57" s="88"/>
    </row>
    <row r="58" spans="1:11" ht="4" customHeight="1" x14ac:dyDescent="0.35">
      <c r="I58" s="21"/>
    </row>
    <row r="59" spans="1:11" x14ac:dyDescent="0.35">
      <c r="A59" s="78">
        <v>5</v>
      </c>
      <c r="B59" s="78" t="s">
        <v>255</v>
      </c>
      <c r="C59" s="4" t="s">
        <v>15</v>
      </c>
      <c r="D59" s="5" t="s">
        <v>9</v>
      </c>
      <c r="E59" s="5">
        <v>1</v>
      </c>
      <c r="F59" s="5">
        <f>IF($D59=$F$3,$E59,0)</f>
        <v>1</v>
      </c>
      <c r="G59" s="5">
        <f>IF(D59=$G$3,$E59,0)</f>
        <v>0</v>
      </c>
      <c r="H59" s="5">
        <f t="shared" ref="H59:H69" si="14">IF($D59=$H$3,$E59,0)</f>
        <v>0</v>
      </c>
      <c r="I59" s="13"/>
      <c r="J59" s="79"/>
      <c r="K59" s="86">
        <f>SUM(G59:G70)/SUM(G59:H70)</f>
        <v>0.8666666666666667</v>
      </c>
    </row>
    <row r="60" spans="1:11" x14ac:dyDescent="0.35">
      <c r="A60" s="78"/>
      <c r="B60" s="78"/>
      <c r="C60" s="4" t="s">
        <v>310</v>
      </c>
      <c r="D60" s="5" t="s">
        <v>21</v>
      </c>
      <c r="E60" s="5">
        <v>1</v>
      </c>
      <c r="F60" s="5">
        <f t="shared" ref="F60:F69" si="15">IF(D60="NA",E60,0)</f>
        <v>0</v>
      </c>
      <c r="G60" s="5">
        <f t="shared" ref="G60:G69" si="16">IF(D60=$G$3,E60,0)</f>
        <v>1</v>
      </c>
      <c r="H60" s="5">
        <f t="shared" si="14"/>
        <v>0</v>
      </c>
      <c r="I60" s="13"/>
      <c r="J60" s="79"/>
      <c r="K60" s="87"/>
    </row>
    <row r="61" spans="1:11" x14ac:dyDescent="0.35">
      <c r="A61" s="78"/>
      <c r="B61" s="78"/>
      <c r="C61" s="4" t="s">
        <v>17</v>
      </c>
      <c r="D61" s="5" t="s">
        <v>21</v>
      </c>
      <c r="E61" s="5">
        <v>2</v>
      </c>
      <c r="F61" s="5">
        <f t="shared" si="15"/>
        <v>0</v>
      </c>
      <c r="G61" s="5">
        <f t="shared" si="16"/>
        <v>2</v>
      </c>
      <c r="H61" s="5">
        <f t="shared" si="14"/>
        <v>0</v>
      </c>
      <c r="I61" s="13"/>
      <c r="J61" s="79"/>
      <c r="K61" s="87"/>
    </row>
    <row r="62" spans="1:11" x14ac:dyDescent="0.35">
      <c r="A62" s="78"/>
      <c r="B62" s="78"/>
      <c r="C62" s="4" t="s">
        <v>18</v>
      </c>
      <c r="D62" s="5" t="s">
        <v>9</v>
      </c>
      <c r="E62" s="5">
        <v>2</v>
      </c>
      <c r="F62" s="5">
        <f t="shared" si="15"/>
        <v>2</v>
      </c>
      <c r="G62" s="5">
        <f t="shared" si="16"/>
        <v>0</v>
      </c>
      <c r="H62" s="5">
        <f t="shared" si="14"/>
        <v>0</v>
      </c>
      <c r="I62" s="13"/>
      <c r="J62" s="79"/>
      <c r="K62" s="87"/>
    </row>
    <row r="63" spans="1:11" x14ac:dyDescent="0.35">
      <c r="A63" s="78"/>
      <c r="B63" s="78"/>
      <c r="C63" s="4" t="s">
        <v>12</v>
      </c>
      <c r="D63" s="5" t="s">
        <v>9</v>
      </c>
      <c r="E63" s="5">
        <v>3</v>
      </c>
      <c r="F63" s="5">
        <f t="shared" si="15"/>
        <v>3</v>
      </c>
      <c r="G63" s="5">
        <f t="shared" si="16"/>
        <v>0</v>
      </c>
      <c r="H63" s="5">
        <f t="shared" si="14"/>
        <v>0</v>
      </c>
      <c r="I63" s="13"/>
      <c r="J63" s="79"/>
      <c r="K63" s="87"/>
    </row>
    <row r="64" spans="1:11" x14ac:dyDescent="0.35">
      <c r="A64" s="78"/>
      <c r="B64" s="78"/>
      <c r="C64" s="4" t="s">
        <v>19</v>
      </c>
      <c r="D64" s="5" t="s">
        <v>9</v>
      </c>
      <c r="E64" s="5">
        <v>3</v>
      </c>
      <c r="F64" s="5">
        <f t="shared" si="15"/>
        <v>3</v>
      </c>
      <c r="G64" s="5">
        <f t="shared" si="16"/>
        <v>0</v>
      </c>
      <c r="H64" s="5">
        <f t="shared" si="14"/>
        <v>0</v>
      </c>
      <c r="I64" s="13"/>
      <c r="J64" s="79"/>
      <c r="K64" s="87"/>
    </row>
    <row r="65" spans="1:11" x14ac:dyDescent="0.35">
      <c r="A65" s="78"/>
      <c r="B65" s="78"/>
      <c r="C65" s="4" t="s">
        <v>4</v>
      </c>
      <c r="D65" s="5" t="s">
        <v>21</v>
      </c>
      <c r="E65" s="5">
        <v>3</v>
      </c>
      <c r="F65" s="5">
        <f t="shared" si="15"/>
        <v>0</v>
      </c>
      <c r="G65" s="5">
        <f t="shared" si="16"/>
        <v>3</v>
      </c>
      <c r="H65" s="5">
        <f t="shared" si="14"/>
        <v>0</v>
      </c>
      <c r="I65" s="13"/>
      <c r="J65" s="79"/>
      <c r="K65" s="87"/>
    </row>
    <row r="66" spans="1:11" x14ac:dyDescent="0.35">
      <c r="A66" s="78"/>
      <c r="B66" s="78"/>
      <c r="C66" s="4" t="s">
        <v>5</v>
      </c>
      <c r="D66" s="5" t="s">
        <v>21</v>
      </c>
      <c r="E66" s="5">
        <v>1</v>
      </c>
      <c r="F66" s="5">
        <f t="shared" si="15"/>
        <v>0</v>
      </c>
      <c r="G66" s="5">
        <f t="shared" si="16"/>
        <v>1</v>
      </c>
      <c r="H66" s="5">
        <f t="shared" si="14"/>
        <v>0</v>
      </c>
      <c r="I66" s="13"/>
      <c r="J66" s="79"/>
      <c r="K66" s="87"/>
    </row>
    <row r="67" spans="1:11" x14ac:dyDescent="0.35">
      <c r="A67" s="78"/>
      <c r="B67" s="78"/>
      <c r="C67" s="4" t="s">
        <v>78</v>
      </c>
      <c r="D67" s="5" t="s">
        <v>21</v>
      </c>
      <c r="E67" s="5">
        <v>4</v>
      </c>
      <c r="F67" s="5">
        <f t="shared" si="15"/>
        <v>0</v>
      </c>
      <c r="G67" s="5">
        <f t="shared" si="16"/>
        <v>4</v>
      </c>
      <c r="H67" s="5">
        <f t="shared" si="14"/>
        <v>0</v>
      </c>
      <c r="I67" s="13"/>
      <c r="J67" s="79"/>
      <c r="K67" s="87"/>
    </row>
    <row r="68" spans="1:11" x14ac:dyDescent="0.35">
      <c r="A68" s="78"/>
      <c r="B68" s="78"/>
      <c r="C68" s="4" t="s">
        <v>6</v>
      </c>
      <c r="D68" s="5" t="s">
        <v>10</v>
      </c>
      <c r="E68" s="5">
        <v>2</v>
      </c>
      <c r="F68" s="5">
        <f t="shared" si="15"/>
        <v>0</v>
      </c>
      <c r="G68" s="5">
        <f t="shared" si="16"/>
        <v>0</v>
      </c>
      <c r="H68" s="5">
        <f t="shared" si="14"/>
        <v>2</v>
      </c>
      <c r="I68" s="13" t="s">
        <v>309</v>
      </c>
      <c r="J68" s="79"/>
      <c r="K68" s="87"/>
    </row>
    <row r="69" spans="1:11" x14ac:dyDescent="0.35">
      <c r="A69" s="78"/>
      <c r="B69" s="78"/>
      <c r="C69" s="4" t="s">
        <v>7</v>
      </c>
      <c r="D69" s="5" t="s">
        <v>21</v>
      </c>
      <c r="E69" s="5">
        <v>2</v>
      </c>
      <c r="F69" s="5">
        <f t="shared" si="15"/>
        <v>0</v>
      </c>
      <c r="G69" s="5">
        <f t="shared" si="16"/>
        <v>2</v>
      </c>
      <c r="H69" s="5">
        <f t="shared" si="14"/>
        <v>0</v>
      </c>
      <c r="I69" s="13"/>
      <c r="J69" s="79"/>
      <c r="K69" s="87"/>
    </row>
    <row r="70" spans="1:11" x14ac:dyDescent="0.35">
      <c r="A70" s="78"/>
      <c r="B70" s="78"/>
      <c r="C70" s="4" t="s">
        <v>8</v>
      </c>
      <c r="D70" s="5"/>
      <c r="E70" s="5"/>
      <c r="F70" s="5"/>
      <c r="G70" s="5"/>
      <c r="H70" s="5"/>
      <c r="I70" s="13"/>
      <c r="J70" s="79"/>
      <c r="K70" s="88"/>
    </row>
    <row r="71" spans="1:11" ht="4" customHeight="1" x14ac:dyDescent="0.35">
      <c r="I71" s="21"/>
    </row>
    <row r="72" spans="1:11" x14ac:dyDescent="0.35">
      <c r="A72" s="78">
        <v>6</v>
      </c>
      <c r="B72" s="78" t="s">
        <v>256</v>
      </c>
      <c r="C72" s="4" t="s">
        <v>15</v>
      </c>
      <c r="D72" s="5" t="s">
        <v>9</v>
      </c>
      <c r="E72" s="5">
        <v>1</v>
      </c>
      <c r="F72" s="5">
        <f>IF($D72=$F$3,$E72,0)</f>
        <v>1</v>
      </c>
      <c r="G72" s="5">
        <f>IF(D72=$G$3,$E72,0)</f>
        <v>0</v>
      </c>
      <c r="H72" s="5">
        <f t="shared" ref="H72:H83" si="17">IF($D72=$H$3,$E72,0)</f>
        <v>0</v>
      </c>
      <c r="I72" s="13"/>
      <c r="J72" s="79"/>
      <c r="K72" s="86">
        <f>SUM(G72:G83)/SUM(G72:H83)</f>
        <v>0.6428571428571429</v>
      </c>
    </row>
    <row r="73" spans="1:11" x14ac:dyDescent="0.35">
      <c r="A73" s="78"/>
      <c r="B73" s="78"/>
      <c r="C73" s="4" t="s">
        <v>16</v>
      </c>
      <c r="D73" s="5" t="s">
        <v>9</v>
      </c>
      <c r="E73" s="5">
        <v>1</v>
      </c>
      <c r="F73" s="5">
        <f t="shared" ref="F73:F83" si="18">IF(D73="NA",E73,0)</f>
        <v>1</v>
      </c>
      <c r="G73" s="5">
        <f t="shared" ref="G73:G83" si="19">IF(D73=$G$3,E73,0)</f>
        <v>0</v>
      </c>
      <c r="H73" s="5">
        <f t="shared" si="17"/>
        <v>0</v>
      </c>
      <c r="I73" s="13"/>
      <c r="J73" s="79"/>
      <c r="K73" s="87"/>
    </row>
    <row r="74" spans="1:11" x14ac:dyDescent="0.35">
      <c r="A74" s="78"/>
      <c r="B74" s="78"/>
      <c r="C74" s="4" t="s">
        <v>17</v>
      </c>
      <c r="D74" s="5" t="s">
        <v>21</v>
      </c>
      <c r="E74" s="5">
        <v>2</v>
      </c>
      <c r="F74" s="5">
        <f t="shared" si="18"/>
        <v>0</v>
      </c>
      <c r="G74" s="5">
        <f t="shared" si="19"/>
        <v>2</v>
      </c>
      <c r="H74" s="5">
        <f t="shared" si="17"/>
        <v>0</v>
      </c>
      <c r="I74" s="13"/>
      <c r="J74" s="79"/>
      <c r="K74" s="87"/>
    </row>
    <row r="75" spans="1:11" x14ac:dyDescent="0.35">
      <c r="A75" s="78"/>
      <c r="B75" s="78"/>
      <c r="C75" s="4" t="s">
        <v>18</v>
      </c>
      <c r="D75" s="5" t="s">
        <v>9</v>
      </c>
      <c r="E75" s="5">
        <v>2</v>
      </c>
      <c r="F75" s="5">
        <f t="shared" si="18"/>
        <v>2</v>
      </c>
      <c r="G75" s="5">
        <f t="shared" si="19"/>
        <v>0</v>
      </c>
      <c r="H75" s="5">
        <f t="shared" si="17"/>
        <v>0</v>
      </c>
      <c r="I75" s="13"/>
      <c r="J75" s="79"/>
      <c r="K75" s="87"/>
    </row>
    <row r="76" spans="1:11" x14ac:dyDescent="0.35">
      <c r="A76" s="78"/>
      <c r="B76" s="78"/>
      <c r="C76" s="4" t="s">
        <v>12</v>
      </c>
      <c r="D76" s="5" t="s">
        <v>9</v>
      </c>
      <c r="E76" s="5">
        <v>3</v>
      </c>
      <c r="F76" s="5">
        <f t="shared" si="18"/>
        <v>3</v>
      </c>
      <c r="G76" s="5">
        <f t="shared" si="19"/>
        <v>0</v>
      </c>
      <c r="H76" s="5">
        <f t="shared" si="17"/>
        <v>0</v>
      </c>
      <c r="I76" s="13"/>
      <c r="J76" s="79"/>
      <c r="K76" s="87"/>
    </row>
    <row r="77" spans="1:11" x14ac:dyDescent="0.35">
      <c r="A77" s="78"/>
      <c r="B77" s="78"/>
      <c r="C77" s="4" t="s">
        <v>19</v>
      </c>
      <c r="D77" s="5" t="s">
        <v>9</v>
      </c>
      <c r="E77" s="5">
        <v>3</v>
      </c>
      <c r="F77" s="5">
        <f t="shared" si="18"/>
        <v>3</v>
      </c>
      <c r="G77" s="5">
        <f t="shared" si="19"/>
        <v>0</v>
      </c>
      <c r="H77" s="5">
        <f t="shared" si="17"/>
        <v>0</v>
      </c>
      <c r="I77" s="13"/>
      <c r="J77" s="79"/>
      <c r="K77" s="87"/>
    </row>
    <row r="78" spans="1:11" x14ac:dyDescent="0.35">
      <c r="A78" s="78"/>
      <c r="B78" s="78"/>
      <c r="C78" s="4" t="s">
        <v>4</v>
      </c>
      <c r="D78" s="5" t="s">
        <v>10</v>
      </c>
      <c r="E78" s="5">
        <v>3</v>
      </c>
      <c r="F78" s="5">
        <f t="shared" si="18"/>
        <v>0</v>
      </c>
      <c r="G78" s="5">
        <f t="shared" si="19"/>
        <v>0</v>
      </c>
      <c r="H78" s="5">
        <f t="shared" si="17"/>
        <v>3</v>
      </c>
      <c r="I78" s="13" t="s">
        <v>213</v>
      </c>
      <c r="J78" s="79"/>
      <c r="K78" s="87"/>
    </row>
    <row r="79" spans="1:11" x14ac:dyDescent="0.35">
      <c r="A79" s="78"/>
      <c r="B79" s="78"/>
      <c r="C79" s="4" t="s">
        <v>5</v>
      </c>
      <c r="D79" s="5" t="s">
        <v>21</v>
      </c>
      <c r="E79" s="5">
        <v>1</v>
      </c>
      <c r="F79" s="5">
        <f t="shared" si="18"/>
        <v>0</v>
      </c>
      <c r="G79" s="5">
        <f t="shared" si="19"/>
        <v>1</v>
      </c>
      <c r="H79" s="5">
        <f t="shared" si="17"/>
        <v>0</v>
      </c>
      <c r="I79" s="13"/>
      <c r="J79" s="79"/>
      <c r="K79" s="87"/>
    </row>
    <row r="80" spans="1:11" x14ac:dyDescent="0.35">
      <c r="A80" s="78"/>
      <c r="B80" s="78"/>
      <c r="C80" s="4" t="s">
        <v>78</v>
      </c>
      <c r="D80" s="5" t="s">
        <v>21</v>
      </c>
      <c r="E80" s="5">
        <v>4</v>
      </c>
      <c r="F80" s="5">
        <f t="shared" si="18"/>
        <v>0</v>
      </c>
      <c r="G80" s="5">
        <f t="shared" si="19"/>
        <v>4</v>
      </c>
      <c r="H80" s="5">
        <f t="shared" si="17"/>
        <v>0</v>
      </c>
      <c r="I80" s="13"/>
      <c r="J80" s="79"/>
      <c r="K80" s="87"/>
    </row>
    <row r="81" spans="1:11" x14ac:dyDescent="0.35">
      <c r="A81" s="78"/>
      <c r="B81" s="78"/>
      <c r="C81" s="4" t="s">
        <v>6</v>
      </c>
      <c r="D81" s="5" t="s">
        <v>10</v>
      </c>
      <c r="E81" s="5">
        <v>2</v>
      </c>
      <c r="F81" s="5">
        <f t="shared" si="18"/>
        <v>0</v>
      </c>
      <c r="G81" s="5">
        <f t="shared" si="19"/>
        <v>0</v>
      </c>
      <c r="H81" s="5">
        <f t="shared" si="17"/>
        <v>2</v>
      </c>
      <c r="I81" s="13" t="s">
        <v>317</v>
      </c>
      <c r="J81" s="79"/>
      <c r="K81" s="87"/>
    </row>
    <row r="82" spans="1:11" x14ac:dyDescent="0.35">
      <c r="A82" s="78"/>
      <c r="B82" s="78"/>
      <c r="C82" s="4" t="s">
        <v>7</v>
      </c>
      <c r="D82" s="5" t="s">
        <v>21</v>
      </c>
      <c r="E82" s="5">
        <v>2</v>
      </c>
      <c r="F82" s="5">
        <f t="shared" si="18"/>
        <v>0</v>
      </c>
      <c r="G82" s="5">
        <f t="shared" si="19"/>
        <v>2</v>
      </c>
      <c r="H82" s="5">
        <f t="shared" si="17"/>
        <v>0</v>
      </c>
      <c r="I82" s="13"/>
      <c r="J82" s="79"/>
      <c r="K82" s="87"/>
    </row>
    <row r="83" spans="1:11" x14ac:dyDescent="0.35">
      <c r="A83" s="78"/>
      <c r="B83" s="78"/>
      <c r="C83" s="4" t="s">
        <v>8</v>
      </c>
      <c r="D83" s="5" t="s">
        <v>9</v>
      </c>
      <c r="E83" s="5">
        <v>2</v>
      </c>
      <c r="F83" s="5">
        <f t="shared" si="18"/>
        <v>2</v>
      </c>
      <c r="G83" s="5">
        <f t="shared" si="19"/>
        <v>0</v>
      </c>
      <c r="H83" s="5">
        <f t="shared" si="17"/>
        <v>0</v>
      </c>
      <c r="I83" s="73"/>
      <c r="J83" s="79"/>
      <c r="K83" s="88"/>
    </row>
    <row r="84" spans="1:11" ht="4" customHeight="1" x14ac:dyDescent="0.35">
      <c r="I84" s="21"/>
    </row>
    <row r="85" spans="1:11" x14ac:dyDescent="0.35">
      <c r="A85" s="78">
        <v>7</v>
      </c>
      <c r="B85" s="78" t="s">
        <v>257</v>
      </c>
      <c r="C85" s="4" t="s">
        <v>15</v>
      </c>
      <c r="D85" s="5" t="s">
        <v>9</v>
      </c>
      <c r="E85" s="5">
        <v>1</v>
      </c>
      <c r="F85" s="5">
        <f>IF($D85=$F$3,$E85,0)</f>
        <v>1</v>
      </c>
      <c r="G85" s="5">
        <f>IF(D85=$G$3,$E85,0)</f>
        <v>0</v>
      </c>
      <c r="H85" s="5">
        <f t="shared" ref="H85:H96" si="20">IF($D85=$H$3,$E85,0)</f>
        <v>0</v>
      </c>
      <c r="I85" s="13"/>
      <c r="J85" s="79"/>
      <c r="K85" s="86">
        <f>SUM(G85:G96)/SUM(G85:H96)</f>
        <v>0.5</v>
      </c>
    </row>
    <row r="86" spans="1:11" x14ac:dyDescent="0.35">
      <c r="A86" s="78"/>
      <c r="B86" s="78"/>
      <c r="C86" s="4" t="s">
        <v>16</v>
      </c>
      <c r="D86" s="5" t="s">
        <v>9</v>
      </c>
      <c r="E86" s="5">
        <v>1</v>
      </c>
      <c r="F86" s="5">
        <f t="shared" ref="F86:F96" si="21">IF(D86="NA",E86,0)</f>
        <v>1</v>
      </c>
      <c r="G86" s="5">
        <f t="shared" ref="G86:G96" si="22">IF(D86=$G$3,E86,0)</f>
        <v>0</v>
      </c>
      <c r="H86" s="5">
        <f t="shared" si="20"/>
        <v>0</v>
      </c>
      <c r="I86" s="13"/>
      <c r="J86" s="79"/>
      <c r="K86" s="87"/>
    </row>
    <row r="87" spans="1:11" x14ac:dyDescent="0.35">
      <c r="A87" s="78"/>
      <c r="B87" s="78"/>
      <c r="C87" s="4" t="s">
        <v>17</v>
      </c>
      <c r="D87" s="5" t="s">
        <v>10</v>
      </c>
      <c r="E87" s="5">
        <v>2</v>
      </c>
      <c r="F87" s="5">
        <f t="shared" si="21"/>
        <v>0</v>
      </c>
      <c r="G87" s="5">
        <f t="shared" si="22"/>
        <v>0</v>
      </c>
      <c r="H87" s="5">
        <f t="shared" si="20"/>
        <v>2</v>
      </c>
      <c r="I87" s="13" t="s">
        <v>155</v>
      </c>
      <c r="J87" s="79"/>
      <c r="K87" s="87"/>
    </row>
    <row r="88" spans="1:11" x14ac:dyDescent="0.35">
      <c r="A88" s="78"/>
      <c r="B88" s="78"/>
      <c r="C88" s="4" t="s">
        <v>18</v>
      </c>
      <c r="D88" s="5" t="s">
        <v>9</v>
      </c>
      <c r="E88" s="5">
        <v>2</v>
      </c>
      <c r="F88" s="5">
        <f t="shared" si="21"/>
        <v>2</v>
      </c>
      <c r="G88" s="5">
        <f t="shared" si="22"/>
        <v>0</v>
      </c>
      <c r="H88" s="5">
        <f t="shared" si="20"/>
        <v>0</v>
      </c>
      <c r="I88" s="13"/>
      <c r="J88" s="79"/>
      <c r="K88" s="87"/>
    </row>
    <row r="89" spans="1:11" x14ac:dyDescent="0.35">
      <c r="A89" s="78"/>
      <c r="B89" s="78"/>
      <c r="C89" s="4" t="s">
        <v>12</v>
      </c>
      <c r="D89" s="5" t="s">
        <v>9</v>
      </c>
      <c r="E89" s="5">
        <v>3</v>
      </c>
      <c r="F89" s="5">
        <f t="shared" si="21"/>
        <v>3</v>
      </c>
      <c r="G89" s="5">
        <f t="shared" si="22"/>
        <v>0</v>
      </c>
      <c r="H89" s="5">
        <f t="shared" si="20"/>
        <v>0</v>
      </c>
      <c r="I89" s="13"/>
      <c r="J89" s="79"/>
      <c r="K89" s="87"/>
    </row>
    <row r="90" spans="1:11" x14ac:dyDescent="0.35">
      <c r="A90" s="78"/>
      <c r="B90" s="78"/>
      <c r="C90" s="4" t="s">
        <v>19</v>
      </c>
      <c r="D90" s="5" t="s">
        <v>9</v>
      </c>
      <c r="E90" s="5">
        <v>3</v>
      </c>
      <c r="F90" s="5">
        <f t="shared" si="21"/>
        <v>3</v>
      </c>
      <c r="G90" s="5">
        <f t="shared" si="22"/>
        <v>0</v>
      </c>
      <c r="H90" s="5">
        <f t="shared" si="20"/>
        <v>0</v>
      </c>
      <c r="I90" s="13"/>
      <c r="J90" s="79"/>
      <c r="K90" s="87"/>
    </row>
    <row r="91" spans="1:11" x14ac:dyDescent="0.35">
      <c r="A91" s="78"/>
      <c r="B91" s="78"/>
      <c r="C91" s="4" t="s">
        <v>4</v>
      </c>
      <c r="D91" s="5" t="s">
        <v>10</v>
      </c>
      <c r="E91" s="5">
        <v>3</v>
      </c>
      <c r="F91" s="5">
        <f t="shared" si="21"/>
        <v>0</v>
      </c>
      <c r="G91" s="5">
        <f t="shared" si="22"/>
        <v>0</v>
      </c>
      <c r="H91" s="5">
        <f t="shared" si="20"/>
        <v>3</v>
      </c>
      <c r="I91" s="13" t="s">
        <v>367</v>
      </c>
      <c r="J91" s="79"/>
      <c r="K91" s="87"/>
    </row>
    <row r="92" spans="1:11" x14ac:dyDescent="0.35">
      <c r="A92" s="78"/>
      <c r="B92" s="78"/>
      <c r="C92" s="4" t="s">
        <v>5</v>
      </c>
      <c r="D92" s="5" t="s">
        <v>10</v>
      </c>
      <c r="E92" s="5">
        <v>1</v>
      </c>
      <c r="F92" s="5">
        <f t="shared" si="21"/>
        <v>0</v>
      </c>
      <c r="G92" s="5">
        <f t="shared" si="22"/>
        <v>0</v>
      </c>
      <c r="H92" s="5">
        <f t="shared" si="20"/>
        <v>1</v>
      </c>
      <c r="I92" s="13" t="s">
        <v>358</v>
      </c>
      <c r="J92" s="79"/>
      <c r="K92" s="87"/>
    </row>
    <row r="93" spans="1:11" x14ac:dyDescent="0.35">
      <c r="A93" s="78"/>
      <c r="B93" s="78"/>
      <c r="C93" s="4" t="s">
        <v>78</v>
      </c>
      <c r="D93" s="5" t="s">
        <v>21</v>
      </c>
      <c r="E93" s="5">
        <v>4</v>
      </c>
      <c r="F93" s="5">
        <f t="shared" si="21"/>
        <v>0</v>
      </c>
      <c r="G93" s="5">
        <f t="shared" si="22"/>
        <v>4</v>
      </c>
      <c r="H93" s="5">
        <f t="shared" si="20"/>
        <v>0</v>
      </c>
      <c r="I93" s="13"/>
      <c r="J93" s="79"/>
      <c r="K93" s="87"/>
    </row>
    <row r="94" spans="1:11" x14ac:dyDescent="0.35">
      <c r="A94" s="78"/>
      <c r="B94" s="78"/>
      <c r="C94" s="4" t="s">
        <v>6</v>
      </c>
      <c r="D94" s="5" t="s">
        <v>21</v>
      </c>
      <c r="E94" s="5">
        <v>2</v>
      </c>
      <c r="F94" s="5">
        <f t="shared" si="21"/>
        <v>0</v>
      </c>
      <c r="G94" s="5">
        <f t="shared" si="22"/>
        <v>2</v>
      </c>
      <c r="H94" s="5">
        <f t="shared" si="20"/>
        <v>0</v>
      </c>
      <c r="I94" s="13"/>
      <c r="J94" s="79"/>
      <c r="K94" s="87"/>
    </row>
    <row r="95" spans="1:11" x14ac:dyDescent="0.35">
      <c r="A95" s="78"/>
      <c r="B95" s="78"/>
      <c r="C95" s="4" t="s">
        <v>7</v>
      </c>
      <c r="D95" s="5" t="s">
        <v>21</v>
      </c>
      <c r="E95" s="5">
        <v>2</v>
      </c>
      <c r="F95" s="5">
        <f t="shared" si="21"/>
        <v>0</v>
      </c>
      <c r="G95" s="5">
        <f t="shared" si="22"/>
        <v>2</v>
      </c>
      <c r="H95" s="5">
        <f t="shared" si="20"/>
        <v>0</v>
      </c>
      <c r="I95" s="13"/>
      <c r="J95" s="79"/>
      <c r="K95" s="87"/>
    </row>
    <row r="96" spans="1:11" x14ac:dyDescent="0.35">
      <c r="A96" s="78"/>
      <c r="B96" s="78"/>
      <c r="C96" s="4" t="s">
        <v>8</v>
      </c>
      <c r="D96" s="5" t="s">
        <v>10</v>
      </c>
      <c r="E96" s="5">
        <v>2</v>
      </c>
      <c r="F96" s="5">
        <f t="shared" si="21"/>
        <v>0</v>
      </c>
      <c r="G96" s="5">
        <f t="shared" si="22"/>
        <v>0</v>
      </c>
      <c r="H96" s="5">
        <f t="shared" si="20"/>
        <v>2</v>
      </c>
      <c r="I96" s="28"/>
      <c r="J96" s="79"/>
      <c r="K96" s="88"/>
    </row>
    <row r="97" spans="1:11" ht="4" customHeight="1" x14ac:dyDescent="0.35">
      <c r="I97" s="21"/>
    </row>
    <row r="98" spans="1:11" x14ac:dyDescent="0.35">
      <c r="A98" s="78">
        <v>8</v>
      </c>
      <c r="B98" s="78" t="s">
        <v>258</v>
      </c>
      <c r="C98" s="22" t="s">
        <v>259</v>
      </c>
      <c r="D98" s="5" t="s">
        <v>10</v>
      </c>
      <c r="E98" s="5">
        <v>2</v>
      </c>
      <c r="F98" s="5">
        <f>IF($D98=$F$3,$E98,0)</f>
        <v>0</v>
      </c>
      <c r="G98" s="5">
        <f>IF(D98=$G$3,$E98,0)</f>
        <v>0</v>
      </c>
      <c r="H98" s="5">
        <f t="shared" ref="H98:H109" si="23">IF($D98=$H$3,$E98,0)</f>
        <v>2</v>
      </c>
      <c r="I98" s="13" t="s">
        <v>213</v>
      </c>
      <c r="J98" s="79"/>
      <c r="K98" s="86">
        <f>SUM(G98:G109)/SUM(G98:H109)</f>
        <v>0.60869565217391308</v>
      </c>
    </row>
    <row r="99" spans="1:11" x14ac:dyDescent="0.35">
      <c r="A99" s="78"/>
      <c r="B99" s="78"/>
      <c r="C99" s="22" t="s">
        <v>260</v>
      </c>
      <c r="D99" s="5" t="s">
        <v>21</v>
      </c>
      <c r="E99" s="5">
        <v>1</v>
      </c>
      <c r="F99" s="5">
        <f t="shared" ref="F99:F109" si="24">IF(D99="NA",E99,0)</f>
        <v>0</v>
      </c>
      <c r="G99" s="5">
        <f t="shared" ref="G99:G109" si="25">IF(D99=$G$3,E99,0)</f>
        <v>1</v>
      </c>
      <c r="H99" s="5">
        <f t="shared" si="23"/>
        <v>0</v>
      </c>
      <c r="I99" s="13"/>
      <c r="J99" s="79"/>
      <c r="K99" s="87"/>
    </row>
    <row r="100" spans="1:11" x14ac:dyDescent="0.35">
      <c r="A100" s="78"/>
      <c r="B100" s="78"/>
      <c r="C100" s="4" t="s">
        <v>261</v>
      </c>
      <c r="D100" s="5" t="s">
        <v>21</v>
      </c>
      <c r="E100" s="5">
        <v>2</v>
      </c>
      <c r="F100" s="5">
        <f t="shared" si="24"/>
        <v>0</v>
      </c>
      <c r="G100" s="5">
        <f t="shared" si="25"/>
        <v>2</v>
      </c>
      <c r="H100" s="5">
        <f t="shared" si="23"/>
        <v>0</v>
      </c>
      <c r="I100" s="13"/>
      <c r="J100" s="79"/>
      <c r="K100" s="87"/>
    </row>
    <row r="101" spans="1:11" x14ac:dyDescent="0.35">
      <c r="A101" s="78"/>
      <c r="B101" s="78"/>
      <c r="C101" s="4" t="s">
        <v>262</v>
      </c>
      <c r="D101" s="5" t="s">
        <v>21</v>
      </c>
      <c r="E101" s="5">
        <v>1</v>
      </c>
      <c r="F101" s="5">
        <f t="shared" si="24"/>
        <v>0</v>
      </c>
      <c r="G101" s="5">
        <f t="shared" si="25"/>
        <v>1</v>
      </c>
      <c r="H101" s="5">
        <f t="shared" si="23"/>
        <v>0</v>
      </c>
      <c r="I101" s="13"/>
      <c r="J101" s="79"/>
      <c r="K101" s="87"/>
    </row>
    <row r="102" spans="1:11" x14ac:dyDescent="0.35">
      <c r="A102" s="78"/>
      <c r="B102" s="78"/>
      <c r="C102" s="4" t="s">
        <v>263</v>
      </c>
      <c r="D102" s="5" t="s">
        <v>10</v>
      </c>
      <c r="E102" s="5">
        <v>1</v>
      </c>
      <c r="F102" s="5">
        <f t="shared" si="24"/>
        <v>0</v>
      </c>
      <c r="G102" s="5">
        <f t="shared" si="25"/>
        <v>0</v>
      </c>
      <c r="H102" s="5">
        <f t="shared" si="23"/>
        <v>1</v>
      </c>
      <c r="I102" s="13" t="s">
        <v>213</v>
      </c>
      <c r="J102" s="79"/>
      <c r="K102" s="87"/>
    </row>
    <row r="103" spans="1:11" x14ac:dyDescent="0.35">
      <c r="A103" s="78"/>
      <c r="B103" s="78"/>
      <c r="C103" s="4" t="s">
        <v>264</v>
      </c>
      <c r="D103" s="5" t="s">
        <v>21</v>
      </c>
      <c r="E103" s="5">
        <v>2</v>
      </c>
      <c r="F103" s="5">
        <f t="shared" si="24"/>
        <v>0</v>
      </c>
      <c r="G103" s="5">
        <f t="shared" si="25"/>
        <v>2</v>
      </c>
      <c r="H103" s="5">
        <f t="shared" si="23"/>
        <v>0</v>
      </c>
      <c r="I103" s="13"/>
      <c r="J103" s="79"/>
      <c r="K103" s="87"/>
    </row>
    <row r="104" spans="1:11" x14ac:dyDescent="0.35">
      <c r="A104" s="78"/>
      <c r="B104" s="78"/>
      <c r="C104" s="4" t="s">
        <v>4</v>
      </c>
      <c r="D104" s="5" t="s">
        <v>10</v>
      </c>
      <c r="E104" s="5">
        <v>3</v>
      </c>
      <c r="F104" s="5">
        <f t="shared" si="24"/>
        <v>0</v>
      </c>
      <c r="G104" s="5">
        <f t="shared" si="25"/>
        <v>0</v>
      </c>
      <c r="H104" s="5">
        <f t="shared" si="23"/>
        <v>3</v>
      </c>
      <c r="I104" s="13" t="s">
        <v>356</v>
      </c>
      <c r="J104" s="79"/>
      <c r="K104" s="87"/>
    </row>
    <row r="105" spans="1:11" x14ac:dyDescent="0.35">
      <c r="A105" s="78"/>
      <c r="B105" s="78"/>
      <c r="C105" s="4" t="s">
        <v>78</v>
      </c>
      <c r="D105" s="5" t="s">
        <v>21</v>
      </c>
      <c r="E105" s="5">
        <v>5</v>
      </c>
      <c r="F105" s="5">
        <f t="shared" si="24"/>
        <v>0</v>
      </c>
      <c r="G105" s="5">
        <f t="shared" si="25"/>
        <v>5</v>
      </c>
      <c r="H105" s="5">
        <f t="shared" si="23"/>
        <v>0</v>
      </c>
      <c r="I105" s="13"/>
      <c r="J105" s="79"/>
      <c r="K105" s="87"/>
    </row>
    <row r="106" spans="1:11" x14ac:dyDescent="0.35">
      <c r="A106" s="78"/>
      <c r="B106" s="78"/>
      <c r="C106" s="4" t="s">
        <v>6</v>
      </c>
      <c r="D106" s="5" t="s">
        <v>10</v>
      </c>
      <c r="E106" s="5">
        <v>2</v>
      </c>
      <c r="F106" s="5">
        <f t="shared" si="24"/>
        <v>0</v>
      </c>
      <c r="G106" s="5">
        <f t="shared" si="25"/>
        <v>0</v>
      </c>
      <c r="H106" s="5">
        <f t="shared" si="23"/>
        <v>2</v>
      </c>
      <c r="I106" s="13" t="s">
        <v>214</v>
      </c>
      <c r="J106" s="79"/>
      <c r="K106" s="87"/>
    </row>
    <row r="107" spans="1:11" x14ac:dyDescent="0.35">
      <c r="A107" s="78"/>
      <c r="B107" s="78"/>
      <c r="C107" s="4" t="s">
        <v>7</v>
      </c>
      <c r="D107" s="5" t="s">
        <v>21</v>
      </c>
      <c r="E107" s="5">
        <v>2</v>
      </c>
      <c r="F107" s="5">
        <f t="shared" si="24"/>
        <v>0</v>
      </c>
      <c r="G107" s="5">
        <f t="shared" si="25"/>
        <v>2</v>
      </c>
      <c r="H107" s="5">
        <f t="shared" si="23"/>
        <v>0</v>
      </c>
      <c r="I107" s="13"/>
      <c r="J107" s="79"/>
      <c r="K107" s="87"/>
    </row>
    <row r="108" spans="1:11" x14ac:dyDescent="0.35">
      <c r="A108" s="78"/>
      <c r="B108" s="78"/>
      <c r="C108" s="4" t="s">
        <v>265</v>
      </c>
      <c r="D108" s="5" t="s">
        <v>21</v>
      </c>
      <c r="E108" s="5">
        <v>1</v>
      </c>
      <c r="F108" s="5">
        <f t="shared" si="24"/>
        <v>0</v>
      </c>
      <c r="G108" s="5">
        <f t="shared" si="25"/>
        <v>1</v>
      </c>
      <c r="H108" s="5">
        <f t="shared" si="23"/>
        <v>0</v>
      </c>
      <c r="I108" s="13"/>
      <c r="J108" s="79"/>
      <c r="K108" s="87"/>
    </row>
    <row r="109" spans="1:11" x14ac:dyDescent="0.35">
      <c r="A109" s="78"/>
      <c r="B109" s="78"/>
      <c r="C109" s="4" t="s">
        <v>266</v>
      </c>
      <c r="D109" s="5" t="s">
        <v>10</v>
      </c>
      <c r="E109" s="5">
        <v>1</v>
      </c>
      <c r="F109" s="5">
        <f t="shared" si="24"/>
        <v>0</v>
      </c>
      <c r="G109" s="5">
        <f t="shared" si="25"/>
        <v>0</v>
      </c>
      <c r="H109" s="5">
        <f t="shared" si="23"/>
        <v>1</v>
      </c>
      <c r="I109" s="13" t="s">
        <v>309</v>
      </c>
      <c r="J109" s="79"/>
      <c r="K109" s="88"/>
    </row>
    <row r="110" spans="1:11" ht="4" customHeight="1" x14ac:dyDescent="0.35">
      <c r="I110" s="21"/>
    </row>
    <row r="111" spans="1:11" x14ac:dyDescent="0.35">
      <c r="A111" s="78">
        <v>9</v>
      </c>
      <c r="B111" s="78" t="s">
        <v>267</v>
      </c>
      <c r="C111" s="4" t="s">
        <v>268</v>
      </c>
      <c r="D111" s="5" t="s">
        <v>10</v>
      </c>
      <c r="E111" s="5">
        <v>2</v>
      </c>
      <c r="F111" s="5">
        <f>IF($D111=$F$3,$E111,0)</f>
        <v>0</v>
      </c>
      <c r="G111" s="5">
        <f>IF(D111=$G$3,$E111,0)</f>
        <v>0</v>
      </c>
      <c r="H111" s="5">
        <f t="shared" ref="H111:H117" si="26">IF($D111=$H$3,$E111,0)</f>
        <v>2</v>
      </c>
      <c r="I111" s="13" t="s">
        <v>213</v>
      </c>
      <c r="J111" s="79"/>
      <c r="K111" s="86">
        <f>SUM(G111:G122)/SUM(G111:H122)</f>
        <v>0.70588235294117652</v>
      </c>
    </row>
    <row r="112" spans="1:11" x14ac:dyDescent="0.35">
      <c r="A112" s="78"/>
      <c r="B112" s="78"/>
      <c r="C112" s="4" t="s">
        <v>311</v>
      </c>
      <c r="D112" s="5" t="s">
        <v>21</v>
      </c>
      <c r="E112" s="5">
        <v>1</v>
      </c>
      <c r="F112" s="5">
        <f t="shared" ref="F112:F117" si="27">IF(D112="NA",E112,0)</f>
        <v>0</v>
      </c>
      <c r="G112" s="5">
        <f t="shared" ref="G112:G117" si="28">IF(D112=$G$3,E112,0)</f>
        <v>1</v>
      </c>
      <c r="H112" s="5">
        <f t="shared" si="26"/>
        <v>0</v>
      </c>
      <c r="I112" s="13"/>
      <c r="J112" s="79"/>
      <c r="K112" s="87"/>
    </row>
    <row r="113" spans="1:11" x14ac:dyDescent="0.35">
      <c r="A113" s="78"/>
      <c r="B113" s="78"/>
      <c r="C113" s="4" t="s">
        <v>4</v>
      </c>
      <c r="D113" s="5" t="s">
        <v>10</v>
      </c>
      <c r="E113" s="5">
        <v>3</v>
      </c>
      <c r="F113" s="5">
        <f t="shared" si="27"/>
        <v>0</v>
      </c>
      <c r="G113" s="5">
        <f t="shared" si="28"/>
        <v>0</v>
      </c>
      <c r="H113" s="5">
        <f t="shared" si="26"/>
        <v>3</v>
      </c>
      <c r="I113" s="13" t="s">
        <v>368</v>
      </c>
      <c r="J113" s="79"/>
      <c r="K113" s="87"/>
    </row>
    <row r="114" spans="1:11" x14ac:dyDescent="0.35">
      <c r="A114" s="78"/>
      <c r="B114" s="78"/>
      <c r="C114" s="4" t="s">
        <v>78</v>
      </c>
      <c r="D114" s="5" t="s">
        <v>21</v>
      </c>
      <c r="E114" s="5">
        <v>5</v>
      </c>
      <c r="F114" s="5">
        <f t="shared" si="27"/>
        <v>0</v>
      </c>
      <c r="G114" s="5">
        <f t="shared" si="28"/>
        <v>5</v>
      </c>
      <c r="H114" s="5">
        <f t="shared" si="26"/>
        <v>0</v>
      </c>
      <c r="I114" s="13"/>
      <c r="J114" s="79"/>
      <c r="K114" s="87"/>
    </row>
    <row r="115" spans="1:11" x14ac:dyDescent="0.35">
      <c r="A115" s="78"/>
      <c r="B115" s="78"/>
      <c r="C115" s="4" t="s">
        <v>6</v>
      </c>
      <c r="D115" s="5" t="s">
        <v>21</v>
      </c>
      <c r="E115" s="5">
        <v>2</v>
      </c>
      <c r="F115" s="5">
        <f t="shared" si="27"/>
        <v>0</v>
      </c>
      <c r="G115" s="5">
        <f t="shared" si="28"/>
        <v>2</v>
      </c>
      <c r="H115" s="5">
        <f t="shared" si="26"/>
        <v>0</v>
      </c>
      <c r="I115" s="13"/>
      <c r="J115" s="79"/>
      <c r="K115" s="87"/>
    </row>
    <row r="116" spans="1:11" x14ac:dyDescent="0.35">
      <c r="A116" s="78"/>
      <c r="B116" s="78"/>
      <c r="C116" s="4" t="s">
        <v>7</v>
      </c>
      <c r="D116" s="5" t="s">
        <v>21</v>
      </c>
      <c r="E116" s="5">
        <v>2</v>
      </c>
      <c r="F116" s="5">
        <f t="shared" si="27"/>
        <v>0</v>
      </c>
      <c r="G116" s="5">
        <f t="shared" si="28"/>
        <v>2</v>
      </c>
      <c r="H116" s="5">
        <f t="shared" si="26"/>
        <v>0</v>
      </c>
      <c r="I116" s="13"/>
      <c r="J116" s="79"/>
      <c r="K116" s="87"/>
    </row>
    <row r="117" spans="1:11" x14ac:dyDescent="0.35">
      <c r="A117" s="78"/>
      <c r="B117" s="78"/>
      <c r="C117" s="36" t="s">
        <v>354</v>
      </c>
      <c r="D117" s="5" t="s">
        <v>21</v>
      </c>
      <c r="E117" s="5">
        <v>2</v>
      </c>
      <c r="F117" s="5">
        <f t="shared" si="27"/>
        <v>0</v>
      </c>
      <c r="G117" s="5">
        <f t="shared" si="28"/>
        <v>2</v>
      </c>
      <c r="H117" s="5">
        <f t="shared" si="26"/>
        <v>0</v>
      </c>
      <c r="I117" s="13"/>
      <c r="J117" s="79"/>
      <c r="K117" s="87"/>
    </row>
    <row r="118" spans="1:11" x14ac:dyDescent="0.35">
      <c r="A118" s="78"/>
      <c r="B118" s="78"/>
      <c r="C118" s="4"/>
      <c r="D118" s="5"/>
      <c r="E118" s="5"/>
      <c r="F118" s="5"/>
      <c r="G118" s="5"/>
      <c r="H118" s="5"/>
      <c r="I118" s="13"/>
      <c r="J118" s="79"/>
      <c r="K118" s="87"/>
    </row>
    <row r="119" spans="1:11" x14ac:dyDescent="0.35">
      <c r="A119" s="78"/>
      <c r="B119" s="78"/>
      <c r="C119" s="4"/>
      <c r="D119" s="5"/>
      <c r="E119" s="5"/>
      <c r="F119" s="5"/>
      <c r="G119" s="5"/>
      <c r="H119" s="5"/>
      <c r="I119" s="13"/>
      <c r="J119" s="79"/>
      <c r="K119" s="87"/>
    </row>
    <row r="120" spans="1:11" x14ac:dyDescent="0.35">
      <c r="A120" s="78"/>
      <c r="B120" s="78"/>
      <c r="C120" s="4"/>
      <c r="D120" s="5"/>
      <c r="E120" s="5"/>
      <c r="F120" s="5"/>
      <c r="G120" s="5"/>
      <c r="H120" s="5"/>
      <c r="I120" s="13"/>
      <c r="J120" s="79"/>
      <c r="K120" s="87"/>
    </row>
    <row r="121" spans="1:11" x14ac:dyDescent="0.35">
      <c r="A121" s="78"/>
      <c r="B121" s="78"/>
      <c r="C121" s="4"/>
      <c r="D121" s="5"/>
      <c r="E121" s="5"/>
      <c r="F121" s="5"/>
      <c r="G121" s="5"/>
      <c r="H121" s="5"/>
      <c r="I121" s="13"/>
      <c r="J121" s="79"/>
      <c r="K121" s="87"/>
    </row>
    <row r="122" spans="1:11" x14ac:dyDescent="0.35">
      <c r="A122" s="78"/>
      <c r="B122" s="78"/>
      <c r="C122" s="4"/>
      <c r="D122" s="5"/>
      <c r="E122" s="5"/>
      <c r="F122" s="5"/>
      <c r="G122" s="5"/>
      <c r="H122" s="5"/>
      <c r="I122" s="13"/>
      <c r="J122" s="79"/>
      <c r="K122" s="88"/>
    </row>
    <row r="123" spans="1:11" ht="4" customHeight="1" x14ac:dyDescent="0.35">
      <c r="I123" s="21"/>
    </row>
  </sheetData>
  <mergeCells count="37">
    <mergeCell ref="K46:K57"/>
    <mergeCell ref="A59:A70"/>
    <mergeCell ref="B59:B70"/>
    <mergeCell ref="J59:J70"/>
    <mergeCell ref="K59:K70"/>
    <mergeCell ref="J98:J109"/>
    <mergeCell ref="A20:A31"/>
    <mergeCell ref="B20:B31"/>
    <mergeCell ref="J20:J31"/>
    <mergeCell ref="K20:K31"/>
    <mergeCell ref="A33:A44"/>
    <mergeCell ref="B33:B44"/>
    <mergeCell ref="J33:J44"/>
    <mergeCell ref="K33:K44"/>
    <mergeCell ref="A46:A57"/>
    <mergeCell ref="B46:B57"/>
    <mergeCell ref="J46:J57"/>
    <mergeCell ref="A72:A83"/>
    <mergeCell ref="B72:B83"/>
    <mergeCell ref="J72:J83"/>
    <mergeCell ref="K72:K83"/>
    <mergeCell ref="K98:K109"/>
    <mergeCell ref="A1:I1"/>
    <mergeCell ref="A111:A122"/>
    <mergeCell ref="B111:B122"/>
    <mergeCell ref="J111:J122"/>
    <mergeCell ref="K111:K122"/>
    <mergeCell ref="A7:A18"/>
    <mergeCell ref="B7:B18"/>
    <mergeCell ref="J7:J18"/>
    <mergeCell ref="K7:K18"/>
    <mergeCell ref="A85:A96"/>
    <mergeCell ref="B85:B96"/>
    <mergeCell ref="J85:J96"/>
    <mergeCell ref="K85:K96"/>
    <mergeCell ref="A98:A109"/>
    <mergeCell ref="B98:B109"/>
  </mergeCells>
  <conditionalFormatting sqref="D1:D97">
    <cfRule type="cellIs" dxfId="423" priority="3" operator="equal">
      <formula>"N"</formula>
    </cfRule>
    <cfRule type="cellIs" dxfId="422" priority="4" operator="equal">
      <formula>"Y"</formula>
    </cfRule>
  </conditionalFormatting>
  <conditionalFormatting sqref="D100:D101">
    <cfRule type="cellIs" dxfId="421" priority="31" operator="equal">
      <formula>"N"</formula>
    </cfRule>
    <cfRule type="cellIs" dxfId="420" priority="32" operator="equal">
      <formula>"Y"</formula>
    </cfRule>
  </conditionalFormatting>
  <conditionalFormatting sqref="D113:D114">
    <cfRule type="cellIs" dxfId="419" priority="23" operator="equal">
      <formula>"N"</formula>
    </cfRule>
    <cfRule type="cellIs" dxfId="418" priority="24" operator="equal">
      <formula>"Y"</formula>
    </cfRule>
  </conditionalFormatting>
  <conditionalFormatting sqref="D123">
    <cfRule type="cellIs" dxfId="417" priority="208" operator="equal">
      <formula>"Y"</formula>
    </cfRule>
  </conditionalFormatting>
  <conditionalFormatting sqref="D2:H2 D4:H4 D84:H84 D123:H1048576">
    <cfRule type="cellIs" dxfId="416" priority="571" operator="equal">
      <formula>"Y"</formula>
    </cfRule>
  </conditionalFormatting>
  <conditionalFormatting sqref="D2:H2 D4:H4 D84:H84">
    <cfRule type="cellIs" dxfId="415" priority="570" operator="equal">
      <formula>"N"</formula>
    </cfRule>
  </conditionalFormatting>
  <conditionalFormatting sqref="D6:H6">
    <cfRule type="cellIs" dxfId="414" priority="16" operator="equal">
      <formula>"N"</formula>
    </cfRule>
    <cfRule type="cellIs" dxfId="413" priority="17" operator="equal">
      <formula>"Y"</formula>
    </cfRule>
  </conditionalFormatting>
  <conditionalFormatting sqref="D19:H19">
    <cfRule type="cellIs" dxfId="412" priority="91" operator="equal">
      <formula>"Y"</formula>
    </cfRule>
    <cfRule type="cellIs" dxfId="411" priority="90" operator="equal">
      <formula>"N"</formula>
    </cfRule>
  </conditionalFormatting>
  <conditionalFormatting sqref="D32:H32">
    <cfRule type="cellIs" dxfId="410" priority="80" operator="equal">
      <formula>"Y"</formula>
    </cfRule>
    <cfRule type="cellIs" dxfId="409" priority="79" operator="equal">
      <formula>"N"</formula>
    </cfRule>
  </conditionalFormatting>
  <conditionalFormatting sqref="D45:H45">
    <cfRule type="cellIs" dxfId="408" priority="69" operator="equal">
      <formula>"Y"</formula>
    </cfRule>
    <cfRule type="cellIs" dxfId="407" priority="68" operator="equal">
      <formula>"N"</formula>
    </cfRule>
  </conditionalFormatting>
  <conditionalFormatting sqref="D58:H58">
    <cfRule type="cellIs" dxfId="406" priority="57" operator="equal">
      <formula>"N"</formula>
    </cfRule>
    <cfRule type="cellIs" dxfId="405" priority="58" operator="equal">
      <formula>"Y"</formula>
    </cfRule>
  </conditionalFormatting>
  <conditionalFormatting sqref="D71:H71">
    <cfRule type="cellIs" dxfId="404" priority="46" operator="equal">
      <formula>"N"</formula>
    </cfRule>
    <cfRule type="cellIs" dxfId="403" priority="47" operator="equal">
      <formula>"Y"</formula>
    </cfRule>
  </conditionalFormatting>
  <conditionalFormatting sqref="D97:H98 D99:E99 G99:H107 D102:E107">
    <cfRule type="cellIs" dxfId="402" priority="36" operator="equal">
      <formula>"Y"</formula>
    </cfRule>
    <cfRule type="cellIs" dxfId="401" priority="35" operator="equal">
      <formula>"N"</formula>
    </cfRule>
  </conditionalFormatting>
  <conditionalFormatting sqref="D110:H111 D112:E112 G112:H120 F112:F122 D115:E120 D121 D122:E122 G122:H122">
    <cfRule type="cellIs" dxfId="400" priority="27" operator="equal">
      <formula>"N"</formula>
    </cfRule>
    <cfRule type="cellIs" dxfId="399" priority="28" operator="equal">
      <formula>"Y"</formula>
    </cfRule>
  </conditionalFormatting>
  <conditionalFormatting sqref="D123:H1048576">
    <cfRule type="cellIs" dxfId="398" priority="207" operator="equal">
      <formula>"N"</formula>
    </cfRule>
  </conditionalFormatting>
  <conditionalFormatting sqref="E11:E14">
    <cfRule type="cellIs" dxfId="397" priority="97" operator="equal">
      <formula>"Y"</formula>
    </cfRule>
    <cfRule type="cellIs" dxfId="396" priority="96" operator="equal">
      <formula>"N"</formula>
    </cfRule>
  </conditionalFormatting>
  <conditionalFormatting sqref="E20:E21 E24:E29">
    <cfRule type="cellIs" dxfId="395" priority="82" operator="equal">
      <formula>"Y"</formula>
    </cfRule>
    <cfRule type="cellIs" dxfId="394" priority="81" operator="equal">
      <formula>"N"</formula>
    </cfRule>
  </conditionalFormatting>
  <conditionalFormatting sqref="E33:E34 E37:E42">
    <cfRule type="cellIs" dxfId="393" priority="70" operator="equal">
      <formula>"N"</formula>
    </cfRule>
    <cfRule type="cellIs" dxfId="392" priority="71" operator="equal">
      <formula>"Y"</formula>
    </cfRule>
  </conditionalFormatting>
  <conditionalFormatting sqref="E46:E47 E50:E55">
    <cfRule type="cellIs" dxfId="391" priority="59" operator="equal">
      <formula>"N"</formula>
    </cfRule>
    <cfRule type="cellIs" dxfId="390" priority="60" operator="equal">
      <formula>"Y"</formula>
    </cfRule>
  </conditionalFormatting>
  <conditionalFormatting sqref="E59:E60 E63:E68">
    <cfRule type="cellIs" dxfId="389" priority="49" operator="equal">
      <formula>"Y"</formula>
    </cfRule>
    <cfRule type="cellIs" dxfId="388" priority="48" operator="equal">
      <formula>"N"</formula>
    </cfRule>
  </conditionalFormatting>
  <conditionalFormatting sqref="E72:E73 E76:E81">
    <cfRule type="cellIs" dxfId="387" priority="37" operator="equal">
      <formula>"N"</formula>
    </cfRule>
    <cfRule type="cellIs" dxfId="386" priority="38" operator="equal">
      <formula>"Y"</formula>
    </cfRule>
  </conditionalFormatting>
  <conditionalFormatting sqref="E85:E86 E89:E94">
    <cfRule type="cellIs" dxfId="385" priority="206" operator="equal">
      <formula>"Y"</formula>
    </cfRule>
    <cfRule type="cellIs" dxfId="384" priority="205" operator="equal">
      <formula>"N"</formula>
    </cfRule>
  </conditionalFormatting>
  <conditionalFormatting sqref="E3:H3">
    <cfRule type="cellIs" dxfId="383" priority="552" operator="equal">
      <formula>"N"</formula>
    </cfRule>
    <cfRule type="cellIs" dxfId="382" priority="553" operator="equal">
      <formula>"Y"</formula>
    </cfRule>
  </conditionalFormatting>
  <conditionalFormatting sqref="E5:H5">
    <cfRule type="cellIs" dxfId="381" priority="209" operator="equal">
      <formula>"N"</formula>
    </cfRule>
    <cfRule type="cellIs" dxfId="380" priority="210" operator="equal">
      <formula>"Y"</formula>
    </cfRule>
  </conditionalFormatting>
  <conditionalFormatting sqref="E7:H8">
    <cfRule type="cellIs" dxfId="379" priority="110" operator="equal">
      <formula>"N"</formula>
    </cfRule>
    <cfRule type="cellIs" dxfId="378" priority="111" operator="equal">
      <formula>"Y"</formula>
    </cfRule>
  </conditionalFormatting>
  <conditionalFormatting sqref="F13:F17">
    <cfRule type="cellIs" dxfId="377" priority="2" operator="equal">
      <formula>"Y"</formula>
    </cfRule>
    <cfRule type="cellIs" dxfId="376" priority="1" operator="equal">
      <formula>"N"</formula>
    </cfRule>
  </conditionalFormatting>
  <conditionalFormatting sqref="F34:F44">
    <cfRule type="cellIs" dxfId="375" priority="21" operator="equal">
      <formula>"N"</formula>
    </cfRule>
    <cfRule type="cellIs" dxfId="374" priority="22" operator="equal">
      <formula>"Y"</formula>
    </cfRule>
  </conditionalFormatting>
  <conditionalFormatting sqref="F99:F109 D108:D110">
    <cfRule type="cellIs" dxfId="373" priority="30" operator="equal">
      <formula>"Y"</formula>
    </cfRule>
    <cfRule type="cellIs" dxfId="372" priority="29" operator="equal">
      <formula>"N"</formula>
    </cfRule>
  </conditionalFormatting>
  <conditionalFormatting sqref="F20:H20 G21:H29 F21:F31">
    <cfRule type="cellIs" dxfId="371" priority="88" operator="equal">
      <formula>"N"</formula>
    </cfRule>
    <cfRule type="cellIs" dxfId="370" priority="89" operator="equal">
      <formula>"Y"</formula>
    </cfRule>
  </conditionalFormatting>
  <conditionalFormatting sqref="F33:H33 G34:H42">
    <cfRule type="cellIs" dxfId="369" priority="78" operator="equal">
      <formula>"Y"</formula>
    </cfRule>
    <cfRule type="cellIs" dxfId="368" priority="77" operator="equal">
      <formula>"N"</formula>
    </cfRule>
  </conditionalFormatting>
  <conditionalFormatting sqref="F46:H46 G47:H55 F47:F57">
    <cfRule type="cellIs" dxfId="367" priority="67" operator="equal">
      <formula>"Y"</formula>
    </cfRule>
    <cfRule type="cellIs" dxfId="366" priority="66" operator="equal">
      <formula>"N"</formula>
    </cfRule>
  </conditionalFormatting>
  <conditionalFormatting sqref="F59:H59 G60:H68 F60:F70">
    <cfRule type="cellIs" dxfId="365" priority="56" operator="equal">
      <formula>"Y"</formula>
    </cfRule>
    <cfRule type="cellIs" dxfId="364" priority="55" operator="equal">
      <formula>"N"</formula>
    </cfRule>
  </conditionalFormatting>
  <conditionalFormatting sqref="F72:H72 G73:H81 F73:F83 D83:E83 G83:H83">
    <cfRule type="cellIs" dxfId="363" priority="45" operator="equal">
      <formula>"Y"</formula>
    </cfRule>
    <cfRule type="cellIs" dxfId="362" priority="44" operator="equal">
      <formula>"N"</formula>
    </cfRule>
  </conditionalFormatting>
  <conditionalFormatting sqref="F85:H85 G86:H94 F86:F96 D96:E96 G96:H96">
    <cfRule type="cellIs" dxfId="361" priority="564" operator="equal">
      <formula>"N"</formula>
    </cfRule>
    <cfRule type="cellIs" dxfId="360" priority="565" operator="equal">
      <formula>"Y"</formula>
    </cfRule>
  </conditionalFormatting>
  <conditionalFormatting sqref="G9:H10 F9:F11">
    <cfRule type="cellIs" dxfId="359" priority="127" operator="equal">
      <formula>"N"</formula>
    </cfRule>
    <cfRule type="cellIs" dxfId="358" priority="128" operator="equal">
      <formula>"Y"</formula>
    </cfRule>
  </conditionalFormatting>
  <conditionalFormatting sqref="G13:H13">
    <cfRule type="cellIs" dxfId="357" priority="125" operator="equal">
      <formula>"N"</formula>
    </cfRule>
    <cfRule type="cellIs" dxfId="356" priority="126" operator="equal">
      <formula>"Y"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8" fitToHeight="0" orientation="landscape" r:id="rId1"/>
  <headerFooter>
    <oddFooter>&amp;L5S Report&amp;CN6A Branch&amp;RPage &amp;P of &amp;N</oddFooter>
  </headerFooter>
  <rowBreaks count="2" manualBreakCount="2">
    <brk id="44" max="16383" man="1"/>
    <brk id="8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K69"/>
  <sheetViews>
    <sheetView view="pageBreakPreview" zoomScaleNormal="100" zoomScaleSheetLayoutView="100" workbookViewId="0">
      <pane ySplit="3" topLeftCell="A4" activePane="bottomLeft" state="frozen"/>
      <selection pane="bottomLeft" activeCell="I14" sqref="I14"/>
    </sheetView>
  </sheetViews>
  <sheetFormatPr defaultRowHeight="14.5" x14ac:dyDescent="0.35"/>
  <cols>
    <col min="1" max="1" width="3.6328125" customWidth="1"/>
    <col min="2" max="2" width="15.08984375" customWidth="1"/>
    <col min="3" max="3" width="32" customWidth="1"/>
    <col min="4" max="4" width="3.90625" style="6" bestFit="1" customWidth="1"/>
    <col min="5" max="8" width="3.90625" style="6" hidden="1" customWidth="1"/>
    <col min="9" max="9" width="32.453125" style="6" customWidth="1"/>
    <col min="10" max="10" width="41.6328125" customWidth="1"/>
    <col min="11" max="11" width="7.08984375" customWidth="1"/>
    <col min="12" max="12" width="8.7265625" customWidth="1"/>
  </cols>
  <sheetData>
    <row r="1" spans="1:11" ht="16" customHeight="1" x14ac:dyDescent="0.45">
      <c r="A1" s="114" t="s">
        <v>160</v>
      </c>
      <c r="B1" s="114"/>
      <c r="C1" s="114"/>
      <c r="D1" s="114"/>
      <c r="E1" s="114"/>
      <c r="F1" s="114"/>
      <c r="G1" s="114"/>
      <c r="H1" s="114"/>
      <c r="I1" s="114"/>
      <c r="J1" s="11" t="s">
        <v>66</v>
      </c>
      <c r="K1" s="12">
        <f>I5</f>
        <v>0.62222222222222223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SUM(E6:E122)</f>
        <v>52</v>
      </c>
      <c r="F5" s="26">
        <f>SUM(F6:F122)</f>
        <v>7</v>
      </c>
      <c r="G5" s="26">
        <f>SUM(G6:G122)</f>
        <v>28</v>
      </c>
      <c r="H5" s="26">
        <f>SUM(H6:H122)</f>
        <v>17</v>
      </c>
      <c r="I5" s="9">
        <f>G5/(E5-F5)</f>
        <v>0.62222222222222223</v>
      </c>
      <c r="J5" s="8"/>
      <c r="K5" s="9"/>
    </row>
    <row r="6" spans="1:11" x14ac:dyDescent="0.35">
      <c r="A6" s="78">
        <v>1</v>
      </c>
      <c r="B6" s="106" t="s">
        <v>80</v>
      </c>
      <c r="C6" s="4" t="s">
        <v>116</v>
      </c>
      <c r="D6" s="5" t="s">
        <v>21</v>
      </c>
      <c r="E6" s="5">
        <v>1</v>
      </c>
      <c r="F6" s="5">
        <f>IF($D6=$F$3,$E6,0)</f>
        <v>0</v>
      </c>
      <c r="G6" s="5">
        <f>IF(D6=$G$3,$E6,0)</f>
        <v>1</v>
      </c>
      <c r="H6" s="5">
        <f>IF($D6=$H$3,$E6,0)</f>
        <v>0</v>
      </c>
      <c r="I6" s="13"/>
      <c r="J6" s="79"/>
      <c r="K6" s="80">
        <f>COUNTIF(D6:D17,"Y")</f>
        <v>6</v>
      </c>
    </row>
    <row r="7" spans="1:11" x14ac:dyDescent="0.35">
      <c r="A7" s="78"/>
      <c r="B7" s="106"/>
      <c r="C7" s="4" t="s">
        <v>96</v>
      </c>
      <c r="D7" s="5" t="s">
        <v>21</v>
      </c>
      <c r="E7" s="5">
        <v>1</v>
      </c>
      <c r="F7" s="5">
        <f t="shared" ref="F7" si="0">IF(D7="NA",E7,0)</f>
        <v>0</v>
      </c>
      <c r="G7" s="5">
        <f t="shared" ref="G7" si="1">IF(D7=$G$3,E7,0)</f>
        <v>1</v>
      </c>
      <c r="H7" s="5">
        <f t="shared" ref="H7" si="2">IF($D7=$H$3,$E7,0)</f>
        <v>0</v>
      </c>
      <c r="I7" s="13"/>
      <c r="J7" s="79"/>
      <c r="K7" s="81"/>
    </row>
    <row r="8" spans="1:11" x14ac:dyDescent="0.35">
      <c r="A8" s="78"/>
      <c r="B8" s="106"/>
      <c r="C8" s="4" t="s">
        <v>97</v>
      </c>
      <c r="D8" s="5" t="s">
        <v>21</v>
      </c>
      <c r="E8" s="5">
        <v>2</v>
      </c>
      <c r="F8" s="5">
        <f>IF(D8="NA",E8,0)</f>
        <v>0</v>
      </c>
      <c r="G8" s="5">
        <f>IF(D8=$G$3,E8,0)</f>
        <v>2</v>
      </c>
      <c r="H8" s="5">
        <f>IF($D8=$H$3,$E8,0)</f>
        <v>0</v>
      </c>
      <c r="I8" s="13"/>
      <c r="J8" s="79"/>
      <c r="K8" s="81"/>
    </row>
    <row r="9" spans="1:11" x14ac:dyDescent="0.35">
      <c r="A9" s="78"/>
      <c r="B9" s="106"/>
      <c r="C9" s="4" t="s">
        <v>4</v>
      </c>
      <c r="D9" s="5" t="s">
        <v>10</v>
      </c>
      <c r="E9" s="5">
        <v>3</v>
      </c>
      <c r="F9" s="5">
        <f>IF(D9="NA",E9,0)</f>
        <v>0</v>
      </c>
      <c r="G9" s="5">
        <f>IF(D9=$G$3,E9,0)</f>
        <v>0</v>
      </c>
      <c r="H9" s="5">
        <f>IF($D9=$H$3,$E9,0)</f>
        <v>3</v>
      </c>
      <c r="I9" s="13" t="s">
        <v>117</v>
      </c>
      <c r="J9" s="79"/>
      <c r="K9" s="81"/>
    </row>
    <row r="10" spans="1:11" x14ac:dyDescent="0.35">
      <c r="A10" s="78"/>
      <c r="B10" s="106"/>
      <c r="C10" s="4" t="s">
        <v>6</v>
      </c>
      <c r="D10" s="5" t="s">
        <v>21</v>
      </c>
      <c r="E10" s="5">
        <v>2</v>
      </c>
      <c r="F10" s="5">
        <f>IF(D10="NA",E10,0)</f>
        <v>0</v>
      </c>
      <c r="G10" s="5">
        <f>IF(D10=$G$3,E10,0)</f>
        <v>2</v>
      </c>
      <c r="H10" s="5">
        <f>IF($D10=$H$3,$E10,0)</f>
        <v>0</v>
      </c>
      <c r="I10" s="5"/>
      <c r="J10" s="79"/>
      <c r="K10" s="81"/>
    </row>
    <row r="11" spans="1:11" x14ac:dyDescent="0.35">
      <c r="A11" s="78"/>
      <c r="B11" s="106"/>
      <c r="C11" s="4" t="s">
        <v>7</v>
      </c>
      <c r="D11" s="5" t="s">
        <v>21</v>
      </c>
      <c r="E11" s="5">
        <v>2</v>
      </c>
      <c r="F11" s="5">
        <f t="shared" ref="F11:F12" si="3">IF(D11="NA",E11,0)</f>
        <v>0</v>
      </c>
      <c r="G11" s="5">
        <f t="shared" ref="G11:G12" si="4">IF(D11=$G$3,E11,0)</f>
        <v>2</v>
      </c>
      <c r="H11" s="5">
        <f t="shared" ref="H11:H12" si="5">IF($D11=$H$3,$E11,0)</f>
        <v>0</v>
      </c>
      <c r="I11" s="13"/>
      <c r="J11" s="79"/>
      <c r="K11" s="81"/>
    </row>
    <row r="12" spans="1:11" x14ac:dyDescent="0.35">
      <c r="A12" s="78"/>
      <c r="B12" s="106"/>
      <c r="C12" s="4" t="s">
        <v>88</v>
      </c>
      <c r="D12" s="5" t="s">
        <v>21</v>
      </c>
      <c r="E12" s="5">
        <v>1</v>
      </c>
      <c r="F12" s="5">
        <f t="shared" si="3"/>
        <v>0</v>
      </c>
      <c r="G12" s="5">
        <f t="shared" si="4"/>
        <v>1</v>
      </c>
      <c r="H12" s="5">
        <f t="shared" si="5"/>
        <v>0</v>
      </c>
      <c r="I12" s="5"/>
      <c r="J12" s="79"/>
      <c r="K12" s="81"/>
    </row>
    <row r="13" spans="1:11" x14ac:dyDescent="0.35">
      <c r="A13" s="78"/>
      <c r="B13" s="106"/>
      <c r="C13" s="4" t="s">
        <v>156</v>
      </c>
      <c r="D13" s="5"/>
      <c r="E13" s="5"/>
      <c r="F13" s="5"/>
      <c r="G13" s="5"/>
      <c r="H13" s="5"/>
      <c r="I13" s="28"/>
      <c r="J13" s="79"/>
      <c r="K13" s="81"/>
    </row>
    <row r="14" spans="1:11" x14ac:dyDescent="0.35">
      <c r="A14" s="78"/>
      <c r="B14" s="106"/>
      <c r="C14" s="4"/>
      <c r="D14" s="5"/>
      <c r="E14" s="5"/>
      <c r="F14" s="5"/>
      <c r="G14" s="5"/>
      <c r="H14" s="5"/>
      <c r="I14" s="5"/>
      <c r="J14" s="79"/>
      <c r="K14" s="81"/>
    </row>
    <row r="15" spans="1:11" x14ac:dyDescent="0.35">
      <c r="A15" s="78"/>
      <c r="B15" s="106"/>
      <c r="C15" s="4"/>
      <c r="D15" s="5"/>
      <c r="E15" s="5"/>
      <c r="F15" s="5"/>
      <c r="G15" s="5"/>
      <c r="H15" s="5"/>
      <c r="I15" s="5"/>
      <c r="J15" s="79"/>
      <c r="K15" s="81"/>
    </row>
    <row r="16" spans="1:11" x14ac:dyDescent="0.35">
      <c r="A16" s="78"/>
      <c r="B16" s="106"/>
      <c r="C16" s="4"/>
      <c r="D16" s="5"/>
      <c r="E16" s="5"/>
      <c r="F16" s="5"/>
      <c r="G16" s="5"/>
      <c r="H16" s="5"/>
      <c r="I16" s="5"/>
      <c r="J16" s="79"/>
      <c r="K16" s="81"/>
    </row>
    <row r="17" spans="1:11" x14ac:dyDescent="0.35">
      <c r="A17" s="78"/>
      <c r="B17" s="106"/>
      <c r="C17" s="4"/>
      <c r="D17" s="5"/>
      <c r="E17" s="5"/>
      <c r="F17" s="5"/>
      <c r="G17" s="5"/>
      <c r="H17" s="5"/>
      <c r="I17" s="13"/>
      <c r="J17" s="79"/>
      <c r="K17" s="82"/>
    </row>
    <row r="18" spans="1:11" ht="4" customHeight="1" x14ac:dyDescent="0.35"/>
    <row r="19" spans="1:11" x14ac:dyDescent="0.35">
      <c r="A19" s="78">
        <v>2</v>
      </c>
      <c r="B19" s="106" t="s">
        <v>80</v>
      </c>
      <c r="C19" s="36" t="s">
        <v>141</v>
      </c>
      <c r="D19" s="5" t="s">
        <v>21</v>
      </c>
      <c r="E19" s="5">
        <v>1</v>
      </c>
      <c r="F19" s="5">
        <f>IF($D19=$F$3,$E19,0)</f>
        <v>0</v>
      </c>
      <c r="G19" s="5">
        <f>IF(D19=$G$3,$E19,0)</f>
        <v>1</v>
      </c>
      <c r="H19" s="5">
        <f>IF($D19=$H$3,$E19,0)</f>
        <v>0</v>
      </c>
      <c r="I19" s="13"/>
      <c r="J19" s="79"/>
      <c r="K19" s="80">
        <f>COUNTIF(D19:D30,"Y")</f>
        <v>3</v>
      </c>
    </row>
    <row r="20" spans="1:11" x14ac:dyDescent="0.35">
      <c r="A20" s="78"/>
      <c r="B20" s="106"/>
      <c r="C20" s="4" t="s">
        <v>140</v>
      </c>
      <c r="D20" s="5" t="s">
        <v>21</v>
      </c>
      <c r="E20" s="5">
        <v>1</v>
      </c>
      <c r="F20" s="5">
        <f t="shared" ref="F20" si="6">IF(D20="NA",E20,0)</f>
        <v>0</v>
      </c>
      <c r="G20" s="5">
        <f t="shared" ref="G20" si="7">IF(D20=$G$3,E20,0)</f>
        <v>1</v>
      </c>
      <c r="H20" s="5">
        <f t="shared" ref="H20" si="8">IF($D20=$H$3,$E20,0)</f>
        <v>0</v>
      </c>
      <c r="I20" s="13"/>
      <c r="J20" s="79"/>
      <c r="K20" s="81"/>
    </row>
    <row r="21" spans="1:11" x14ac:dyDescent="0.35">
      <c r="A21" s="78"/>
      <c r="B21" s="106"/>
      <c r="C21" s="4" t="s">
        <v>139</v>
      </c>
      <c r="D21" s="5" t="s">
        <v>21</v>
      </c>
      <c r="E21" s="5">
        <v>2</v>
      </c>
      <c r="F21" s="5">
        <f>IF(D21="NA",E21,0)</f>
        <v>0</v>
      </c>
      <c r="G21" s="5">
        <f>IF(D21=$G$3,E21,0)</f>
        <v>2</v>
      </c>
      <c r="H21" s="5">
        <f>IF($D21=$H$3,$E21,0)</f>
        <v>0</v>
      </c>
      <c r="I21" s="13"/>
      <c r="J21" s="79"/>
      <c r="K21" s="81"/>
    </row>
    <row r="22" spans="1:11" x14ac:dyDescent="0.35">
      <c r="A22" s="78"/>
      <c r="B22" s="106"/>
      <c r="C22" s="4"/>
      <c r="D22" s="5"/>
      <c r="E22" s="5"/>
      <c r="F22" s="5"/>
      <c r="G22" s="5"/>
      <c r="H22" s="5"/>
      <c r="I22" s="13"/>
      <c r="J22" s="79"/>
      <c r="K22" s="81"/>
    </row>
    <row r="23" spans="1:11" x14ac:dyDescent="0.35">
      <c r="A23" s="78"/>
      <c r="B23" s="106"/>
      <c r="C23" s="4"/>
      <c r="D23" s="5"/>
      <c r="E23" s="5"/>
      <c r="F23" s="5"/>
      <c r="G23" s="5"/>
      <c r="H23" s="5"/>
      <c r="I23" s="13"/>
      <c r="J23" s="79"/>
      <c r="K23" s="81"/>
    </row>
    <row r="24" spans="1:11" x14ac:dyDescent="0.35">
      <c r="A24" s="78"/>
      <c r="B24" s="106"/>
      <c r="C24" s="4"/>
      <c r="D24" s="5"/>
      <c r="E24" s="5"/>
      <c r="F24" s="5"/>
      <c r="G24" s="5"/>
      <c r="H24" s="5"/>
      <c r="I24" s="13"/>
      <c r="J24" s="79"/>
      <c r="K24" s="81"/>
    </row>
    <row r="25" spans="1:11" x14ac:dyDescent="0.35">
      <c r="A25" s="78"/>
      <c r="B25" s="106"/>
      <c r="C25" s="4"/>
      <c r="D25" s="5"/>
      <c r="E25" s="5"/>
      <c r="F25" s="5"/>
      <c r="G25" s="5"/>
      <c r="H25" s="5"/>
      <c r="I25" s="13"/>
      <c r="J25" s="79"/>
      <c r="K25" s="81"/>
    </row>
    <row r="26" spans="1:11" x14ac:dyDescent="0.35">
      <c r="A26" s="78"/>
      <c r="B26" s="106"/>
      <c r="C26" s="4"/>
      <c r="D26" s="5"/>
      <c r="E26" s="5"/>
      <c r="F26" s="5"/>
      <c r="G26" s="5"/>
      <c r="H26" s="5"/>
      <c r="I26" s="13"/>
      <c r="J26" s="79"/>
      <c r="K26" s="81"/>
    </row>
    <row r="27" spans="1:11" x14ac:dyDescent="0.35">
      <c r="A27" s="78"/>
      <c r="B27" s="106"/>
      <c r="C27" s="4"/>
      <c r="D27" s="5"/>
      <c r="E27" s="5"/>
      <c r="F27" s="5"/>
      <c r="G27" s="5"/>
      <c r="H27" s="5"/>
      <c r="I27" s="13"/>
      <c r="J27" s="79"/>
      <c r="K27" s="81"/>
    </row>
    <row r="28" spans="1:11" x14ac:dyDescent="0.35">
      <c r="A28" s="78"/>
      <c r="B28" s="106"/>
      <c r="C28" s="4"/>
      <c r="D28" s="5"/>
      <c r="E28" s="5"/>
      <c r="F28" s="5"/>
      <c r="G28" s="5"/>
      <c r="H28" s="5"/>
      <c r="I28" s="13"/>
      <c r="J28" s="79"/>
      <c r="K28" s="81"/>
    </row>
    <row r="29" spans="1:11" x14ac:dyDescent="0.35">
      <c r="A29" s="78"/>
      <c r="B29" s="106"/>
      <c r="C29" s="4"/>
      <c r="D29" s="5"/>
      <c r="E29" s="5"/>
      <c r="F29" s="5"/>
      <c r="G29" s="5"/>
      <c r="H29" s="5"/>
      <c r="I29" s="13"/>
      <c r="J29" s="79"/>
      <c r="K29" s="81"/>
    </row>
    <row r="30" spans="1:11" x14ac:dyDescent="0.35">
      <c r="A30" s="78"/>
      <c r="B30" s="106"/>
      <c r="C30" s="4"/>
      <c r="D30" s="5"/>
      <c r="E30" s="5"/>
      <c r="F30" s="5"/>
      <c r="G30" s="5"/>
      <c r="H30" s="5"/>
      <c r="I30" s="13"/>
      <c r="J30" s="79"/>
      <c r="K30" s="82"/>
    </row>
    <row r="31" spans="1:11" ht="4" customHeight="1" x14ac:dyDescent="0.35"/>
    <row r="32" spans="1:11" ht="14.5" customHeight="1" x14ac:dyDescent="0.35">
      <c r="A32" s="78">
        <v>3</v>
      </c>
      <c r="B32" s="106" t="s">
        <v>150</v>
      </c>
      <c r="C32" s="4" t="s">
        <v>98</v>
      </c>
      <c r="D32" s="5" t="s">
        <v>10</v>
      </c>
      <c r="E32" s="5">
        <v>1</v>
      </c>
      <c r="F32" s="5">
        <f>IF($D32=$F$3,$E32,0)</f>
        <v>0</v>
      </c>
      <c r="G32" s="5">
        <f>IF(D32=$G$3,$E32,0)</f>
        <v>0</v>
      </c>
      <c r="H32" s="5">
        <f>IF($D32=$H$3,$E32,0)</f>
        <v>1</v>
      </c>
      <c r="I32" s="13" t="s">
        <v>38</v>
      </c>
      <c r="J32" s="79"/>
      <c r="K32" s="80">
        <f>COUNTIF(D32:D39,"Y")</f>
        <v>2</v>
      </c>
    </row>
    <row r="33" spans="1:11" ht="14.5" customHeight="1" x14ac:dyDescent="0.35">
      <c r="A33" s="78"/>
      <c r="B33" s="106"/>
      <c r="C33" s="4" t="s">
        <v>17</v>
      </c>
      <c r="D33" s="5" t="s">
        <v>10</v>
      </c>
      <c r="E33" s="5">
        <v>1</v>
      </c>
      <c r="F33" s="5">
        <f t="shared" ref="F33:F40" si="9">IF(D33="NA",E33,0)</f>
        <v>0</v>
      </c>
      <c r="G33" s="5">
        <f t="shared" ref="G33:G40" si="10">IF(D33=$G$3,E33,0)</f>
        <v>0</v>
      </c>
      <c r="H33" s="5">
        <f t="shared" ref="H33:H40" si="11">IF($D33=$H$3,$E33,0)</f>
        <v>1</v>
      </c>
      <c r="I33" s="13" t="s">
        <v>155</v>
      </c>
      <c r="J33" s="79"/>
      <c r="K33" s="81"/>
    </row>
    <row r="34" spans="1:11" ht="14.5" customHeight="1" x14ac:dyDescent="0.35">
      <c r="A34" s="78"/>
      <c r="B34" s="106"/>
      <c r="C34" s="4" t="s">
        <v>12</v>
      </c>
      <c r="D34" s="5" t="s">
        <v>21</v>
      </c>
      <c r="E34" s="5">
        <v>3</v>
      </c>
      <c r="F34" s="5">
        <f t="shared" si="9"/>
        <v>0</v>
      </c>
      <c r="G34" s="5">
        <f t="shared" si="10"/>
        <v>3</v>
      </c>
      <c r="H34" s="5">
        <f t="shared" si="11"/>
        <v>0</v>
      </c>
      <c r="I34" s="13"/>
      <c r="J34" s="79"/>
      <c r="K34" s="81"/>
    </row>
    <row r="35" spans="1:11" ht="14.5" customHeight="1" x14ac:dyDescent="0.35">
      <c r="A35" s="78"/>
      <c r="B35" s="106"/>
      <c r="C35" s="4" t="s">
        <v>19</v>
      </c>
      <c r="D35" s="5" t="s">
        <v>9</v>
      </c>
      <c r="E35" s="5">
        <v>1</v>
      </c>
      <c r="F35" s="5">
        <f t="shared" si="9"/>
        <v>1</v>
      </c>
      <c r="G35" s="5">
        <f t="shared" si="10"/>
        <v>0</v>
      </c>
      <c r="H35" s="5">
        <f t="shared" si="11"/>
        <v>0</v>
      </c>
      <c r="I35" s="13"/>
      <c r="J35" s="79"/>
      <c r="K35" s="81"/>
    </row>
    <row r="36" spans="1:11" ht="14.5" customHeight="1" x14ac:dyDescent="0.35">
      <c r="A36" s="78"/>
      <c r="B36" s="106"/>
      <c r="C36" s="4" t="s">
        <v>4</v>
      </c>
      <c r="D36" s="5" t="s">
        <v>10</v>
      </c>
      <c r="E36" s="5">
        <v>3</v>
      </c>
      <c r="F36" s="5">
        <f t="shared" si="9"/>
        <v>0</v>
      </c>
      <c r="G36" s="5">
        <f t="shared" si="10"/>
        <v>0</v>
      </c>
      <c r="H36" s="5">
        <f t="shared" si="11"/>
        <v>3</v>
      </c>
      <c r="I36" s="13" t="s">
        <v>38</v>
      </c>
      <c r="J36" s="79"/>
      <c r="K36" s="81"/>
    </row>
    <row r="37" spans="1:11" ht="14.5" customHeight="1" x14ac:dyDescent="0.35">
      <c r="A37" s="78"/>
      <c r="B37" s="106"/>
      <c r="C37" s="4" t="s">
        <v>5</v>
      </c>
      <c r="D37" s="5" t="s">
        <v>10</v>
      </c>
      <c r="E37" s="5">
        <v>1</v>
      </c>
      <c r="F37" s="5">
        <f t="shared" si="9"/>
        <v>0</v>
      </c>
      <c r="G37" s="5">
        <f t="shared" si="10"/>
        <v>0</v>
      </c>
      <c r="H37" s="5">
        <f t="shared" si="11"/>
        <v>1</v>
      </c>
      <c r="I37" s="13" t="s">
        <v>118</v>
      </c>
      <c r="J37" s="79"/>
      <c r="K37" s="81"/>
    </row>
    <row r="38" spans="1:11" ht="14.5" customHeight="1" x14ac:dyDescent="0.35">
      <c r="A38" s="78"/>
      <c r="B38" s="106"/>
      <c r="C38" s="4" t="s">
        <v>94</v>
      </c>
      <c r="D38" s="5" t="s">
        <v>10</v>
      </c>
      <c r="E38" s="5">
        <v>4</v>
      </c>
      <c r="F38" s="5">
        <f t="shared" si="9"/>
        <v>0</v>
      </c>
      <c r="G38" s="5">
        <f t="shared" si="10"/>
        <v>0</v>
      </c>
      <c r="H38" s="5">
        <f t="shared" si="11"/>
        <v>4</v>
      </c>
      <c r="I38" s="13" t="s">
        <v>162</v>
      </c>
      <c r="J38" s="79"/>
      <c r="K38" s="81"/>
    </row>
    <row r="39" spans="1:11" ht="14.5" customHeight="1" x14ac:dyDescent="0.35">
      <c r="A39" s="78"/>
      <c r="B39" s="106"/>
      <c r="C39" s="4" t="s">
        <v>6</v>
      </c>
      <c r="D39" s="5" t="s">
        <v>21</v>
      </c>
      <c r="E39" s="5">
        <v>2</v>
      </c>
      <c r="F39" s="5">
        <f t="shared" si="9"/>
        <v>0</v>
      </c>
      <c r="G39" s="5">
        <f t="shared" si="10"/>
        <v>2</v>
      </c>
      <c r="H39" s="5">
        <f t="shared" si="11"/>
        <v>0</v>
      </c>
      <c r="I39" s="13"/>
      <c r="J39" s="79"/>
      <c r="K39" s="81"/>
    </row>
    <row r="40" spans="1:11" ht="14.5" customHeight="1" x14ac:dyDescent="0.35">
      <c r="A40" s="78"/>
      <c r="B40" s="106"/>
      <c r="C40" s="4" t="s">
        <v>7</v>
      </c>
      <c r="D40" s="5" t="s">
        <v>21</v>
      </c>
      <c r="E40" s="5">
        <v>2</v>
      </c>
      <c r="F40" s="5">
        <f t="shared" si="9"/>
        <v>0</v>
      </c>
      <c r="G40" s="5">
        <f t="shared" si="10"/>
        <v>2</v>
      </c>
      <c r="H40" s="5">
        <f t="shared" si="11"/>
        <v>0</v>
      </c>
      <c r="I40" s="21"/>
      <c r="J40" s="79"/>
      <c r="K40" s="81"/>
    </row>
    <row r="41" spans="1:11" ht="14.5" customHeight="1" x14ac:dyDescent="0.35">
      <c r="A41" s="78"/>
      <c r="B41" s="106"/>
      <c r="C41" s="4" t="s">
        <v>74</v>
      </c>
      <c r="D41" s="5" t="s">
        <v>10</v>
      </c>
      <c r="E41" s="5"/>
      <c r="F41" s="5"/>
      <c r="G41" s="5"/>
      <c r="H41" s="5"/>
      <c r="I41" s="13" t="s">
        <v>163</v>
      </c>
      <c r="J41" s="79"/>
      <c r="K41" s="81"/>
    </row>
    <row r="42" spans="1:11" ht="14.5" customHeight="1" x14ac:dyDescent="0.35">
      <c r="A42" s="78"/>
      <c r="B42" s="106"/>
      <c r="C42" s="4"/>
      <c r="D42" s="5"/>
      <c r="E42" s="5"/>
      <c r="F42" s="5"/>
      <c r="G42" s="5"/>
      <c r="H42" s="5"/>
      <c r="I42" s="13"/>
      <c r="J42" s="79"/>
      <c r="K42" s="81"/>
    </row>
    <row r="43" spans="1:11" ht="14.5" customHeight="1" x14ac:dyDescent="0.35">
      <c r="A43" s="78"/>
      <c r="B43" s="106"/>
      <c r="C43" s="4"/>
      <c r="D43" s="5"/>
      <c r="E43" s="5"/>
      <c r="F43" s="5"/>
      <c r="G43" s="5"/>
      <c r="H43" s="5"/>
      <c r="I43" s="13"/>
      <c r="J43" s="79"/>
      <c r="K43" s="82"/>
    </row>
    <row r="44" spans="1:11" ht="4" customHeight="1" x14ac:dyDescent="0.35"/>
    <row r="45" spans="1:11" x14ac:dyDescent="0.35">
      <c r="A45" s="78">
        <v>4</v>
      </c>
      <c r="B45" s="106" t="s">
        <v>150</v>
      </c>
      <c r="C45" s="4" t="s">
        <v>98</v>
      </c>
      <c r="D45" s="5" t="s">
        <v>9</v>
      </c>
      <c r="E45" s="5">
        <v>1</v>
      </c>
      <c r="F45" s="5">
        <f>IF($D45=$F$3,$E45,0)</f>
        <v>1</v>
      </c>
      <c r="G45" s="5">
        <f>IF(D45=$G$3,$E45,0)</f>
        <v>0</v>
      </c>
      <c r="H45" s="5">
        <f>IF($D45=$H$3,$E45,0)</f>
        <v>0</v>
      </c>
      <c r="I45" s="13"/>
      <c r="J45" s="79"/>
      <c r="K45" s="80">
        <f>COUNTIF(D45:D56,"Y")</f>
        <v>3</v>
      </c>
    </row>
    <row r="46" spans="1:11" x14ac:dyDescent="0.35">
      <c r="A46" s="78"/>
      <c r="B46" s="106"/>
      <c r="C46" s="4" t="s">
        <v>17</v>
      </c>
      <c r="D46" s="5" t="s">
        <v>9</v>
      </c>
      <c r="E46" s="5">
        <v>1</v>
      </c>
      <c r="F46" s="5">
        <f t="shared" ref="F46:F53" si="12">IF($D46=$F$3,$E46,0)</f>
        <v>1</v>
      </c>
      <c r="G46" s="5">
        <f t="shared" ref="G46:G53" si="13">IF(D46=$G$3,$E46,0)</f>
        <v>0</v>
      </c>
      <c r="H46" s="5">
        <f t="shared" ref="H46:H53" si="14">IF($D46=$H$3,$E46,0)</f>
        <v>0</v>
      </c>
      <c r="I46" s="13"/>
      <c r="J46" s="79"/>
      <c r="K46" s="81"/>
    </row>
    <row r="47" spans="1:11" x14ac:dyDescent="0.35">
      <c r="A47" s="78"/>
      <c r="B47" s="106"/>
      <c r="C47" s="4" t="s">
        <v>12</v>
      </c>
      <c r="D47" s="5" t="s">
        <v>9</v>
      </c>
      <c r="E47" s="5">
        <v>3</v>
      </c>
      <c r="F47" s="5">
        <f t="shared" si="12"/>
        <v>3</v>
      </c>
      <c r="G47" s="5">
        <f t="shared" si="13"/>
        <v>0</v>
      </c>
      <c r="H47" s="5">
        <f t="shared" si="14"/>
        <v>0</v>
      </c>
      <c r="I47" s="13"/>
      <c r="J47" s="79"/>
      <c r="K47" s="81"/>
    </row>
    <row r="48" spans="1:11" x14ac:dyDescent="0.35">
      <c r="A48" s="78"/>
      <c r="B48" s="106"/>
      <c r="C48" s="4" t="s">
        <v>19</v>
      </c>
      <c r="D48" s="5" t="s">
        <v>9</v>
      </c>
      <c r="E48" s="5">
        <v>1</v>
      </c>
      <c r="F48" s="5">
        <f t="shared" si="12"/>
        <v>1</v>
      </c>
      <c r="G48" s="5">
        <f t="shared" si="13"/>
        <v>0</v>
      </c>
      <c r="H48" s="5">
        <f t="shared" si="14"/>
        <v>0</v>
      </c>
      <c r="I48" s="13"/>
      <c r="J48" s="79"/>
      <c r="K48" s="81"/>
    </row>
    <row r="49" spans="1:11" x14ac:dyDescent="0.35">
      <c r="A49" s="78"/>
      <c r="B49" s="106"/>
      <c r="C49" s="4" t="s">
        <v>4</v>
      </c>
      <c r="D49" s="5" t="s">
        <v>10</v>
      </c>
      <c r="E49" s="5">
        <v>3</v>
      </c>
      <c r="F49" s="5">
        <f t="shared" si="12"/>
        <v>0</v>
      </c>
      <c r="G49" s="5">
        <f t="shared" si="13"/>
        <v>0</v>
      </c>
      <c r="H49" s="5">
        <f t="shared" si="14"/>
        <v>3</v>
      </c>
      <c r="I49" s="13" t="s">
        <v>38</v>
      </c>
      <c r="J49" s="79"/>
      <c r="K49" s="81"/>
    </row>
    <row r="50" spans="1:11" x14ac:dyDescent="0.35">
      <c r="A50" s="78"/>
      <c r="B50" s="106"/>
      <c r="C50" s="4" t="s">
        <v>5</v>
      </c>
      <c r="D50" s="5" t="s">
        <v>10</v>
      </c>
      <c r="E50" s="5">
        <v>1</v>
      </c>
      <c r="F50" s="5">
        <f t="shared" si="12"/>
        <v>0</v>
      </c>
      <c r="G50" s="5">
        <f t="shared" si="13"/>
        <v>0</v>
      </c>
      <c r="H50" s="5">
        <f t="shared" si="14"/>
        <v>1</v>
      </c>
      <c r="I50" s="13" t="s">
        <v>118</v>
      </c>
      <c r="J50" s="79"/>
      <c r="K50" s="81"/>
    </row>
    <row r="51" spans="1:11" x14ac:dyDescent="0.35">
      <c r="A51" s="78"/>
      <c r="B51" s="106"/>
      <c r="C51" s="4" t="s">
        <v>94</v>
      </c>
      <c r="D51" s="5" t="s">
        <v>21</v>
      </c>
      <c r="E51" s="5">
        <v>4</v>
      </c>
      <c r="F51" s="5">
        <f t="shared" si="12"/>
        <v>0</v>
      </c>
      <c r="G51" s="5">
        <f t="shared" si="13"/>
        <v>4</v>
      </c>
      <c r="H51" s="5">
        <f t="shared" si="14"/>
        <v>0</v>
      </c>
      <c r="I51" s="13"/>
      <c r="J51" s="79"/>
      <c r="K51" s="81"/>
    </row>
    <row r="52" spans="1:11" x14ac:dyDescent="0.35">
      <c r="A52" s="78"/>
      <c r="B52" s="106"/>
      <c r="C52" s="4" t="s">
        <v>6</v>
      </c>
      <c r="D52" s="5" t="s">
        <v>21</v>
      </c>
      <c r="E52" s="5">
        <v>2</v>
      </c>
      <c r="F52" s="5">
        <f t="shared" si="12"/>
        <v>0</v>
      </c>
      <c r="G52" s="5">
        <f t="shared" si="13"/>
        <v>2</v>
      </c>
      <c r="H52" s="5">
        <f t="shared" si="14"/>
        <v>0</v>
      </c>
      <c r="I52" s="13"/>
      <c r="J52" s="79"/>
      <c r="K52" s="81"/>
    </row>
    <row r="53" spans="1:11" x14ac:dyDescent="0.35">
      <c r="A53" s="78"/>
      <c r="B53" s="106"/>
      <c r="C53" s="4" t="s">
        <v>7</v>
      </c>
      <c r="D53" s="5" t="s">
        <v>21</v>
      </c>
      <c r="E53" s="5">
        <v>2</v>
      </c>
      <c r="F53" s="5">
        <f t="shared" si="12"/>
        <v>0</v>
      </c>
      <c r="G53" s="5">
        <f t="shared" si="13"/>
        <v>2</v>
      </c>
      <c r="H53" s="5">
        <f t="shared" si="14"/>
        <v>0</v>
      </c>
      <c r="I53" s="13"/>
      <c r="J53" s="79"/>
      <c r="K53" s="81"/>
    </row>
    <row r="54" spans="1:11" x14ac:dyDescent="0.35">
      <c r="A54" s="78"/>
      <c r="B54" s="106"/>
      <c r="C54" s="4"/>
      <c r="D54" s="5"/>
      <c r="E54" s="5"/>
      <c r="F54" s="5"/>
      <c r="G54" s="5"/>
      <c r="H54" s="5"/>
      <c r="I54" s="5"/>
      <c r="J54" s="79"/>
      <c r="K54" s="81"/>
    </row>
    <row r="55" spans="1:11" x14ac:dyDescent="0.35">
      <c r="A55" s="78"/>
      <c r="B55" s="106"/>
      <c r="C55" s="4"/>
      <c r="D55" s="5"/>
      <c r="E55" s="5"/>
      <c r="F55" s="5"/>
      <c r="G55" s="5"/>
      <c r="H55" s="5"/>
      <c r="I55" s="5"/>
      <c r="J55" s="79"/>
      <c r="K55" s="81"/>
    </row>
    <row r="56" spans="1:11" x14ac:dyDescent="0.35">
      <c r="A56" s="78"/>
      <c r="B56" s="106"/>
      <c r="C56" s="4"/>
      <c r="D56" s="5"/>
      <c r="E56" s="5"/>
      <c r="F56" s="5"/>
      <c r="G56" s="5"/>
      <c r="H56" s="5"/>
      <c r="I56" s="5"/>
      <c r="J56" s="79"/>
      <c r="K56" s="82"/>
    </row>
    <row r="57" spans="1:11" ht="4" customHeight="1" x14ac:dyDescent="0.35">
      <c r="D57"/>
      <c r="E57"/>
      <c r="F57"/>
      <c r="G57"/>
      <c r="H57"/>
      <c r="I57"/>
    </row>
    <row r="58" spans="1:11" x14ac:dyDescent="0.35">
      <c r="D58"/>
      <c r="E58"/>
      <c r="F58"/>
      <c r="G58"/>
      <c r="H58"/>
      <c r="I58"/>
    </row>
    <row r="59" spans="1:11" x14ac:dyDescent="0.35">
      <c r="D59"/>
      <c r="E59"/>
      <c r="F59"/>
      <c r="G59"/>
      <c r="H59"/>
      <c r="I59"/>
    </row>
    <row r="60" spans="1:11" x14ac:dyDescent="0.35">
      <c r="D60"/>
      <c r="E60"/>
      <c r="F60"/>
      <c r="G60"/>
      <c r="H60"/>
      <c r="I60"/>
    </row>
    <row r="61" spans="1:11" x14ac:dyDescent="0.35">
      <c r="D61"/>
      <c r="E61"/>
      <c r="F61"/>
      <c r="G61"/>
      <c r="H61"/>
      <c r="I61"/>
    </row>
    <row r="62" spans="1:11" x14ac:dyDescent="0.35">
      <c r="D62"/>
      <c r="E62"/>
      <c r="F62"/>
      <c r="G62"/>
      <c r="H62"/>
      <c r="I62"/>
    </row>
    <row r="63" spans="1:11" x14ac:dyDescent="0.35">
      <c r="D63"/>
      <c r="E63"/>
      <c r="F63"/>
      <c r="G63"/>
      <c r="H63"/>
      <c r="I63"/>
    </row>
    <row r="64" spans="1:11" x14ac:dyDescent="0.35">
      <c r="D64"/>
      <c r="E64"/>
      <c r="F64"/>
      <c r="G64"/>
      <c r="H64"/>
      <c r="I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mergeCells count="17">
    <mergeCell ref="A1:I1"/>
    <mergeCell ref="A6:A17"/>
    <mergeCell ref="B6:B17"/>
    <mergeCell ref="J6:J17"/>
    <mergeCell ref="K6:K17"/>
    <mergeCell ref="K19:K30"/>
    <mergeCell ref="A45:A56"/>
    <mergeCell ref="B45:B56"/>
    <mergeCell ref="J45:J56"/>
    <mergeCell ref="K45:K56"/>
    <mergeCell ref="A32:A43"/>
    <mergeCell ref="J32:J43"/>
    <mergeCell ref="B32:B43"/>
    <mergeCell ref="K32:K43"/>
    <mergeCell ref="A19:A30"/>
    <mergeCell ref="B19:B30"/>
    <mergeCell ref="J19:J30"/>
  </mergeCells>
  <conditionalFormatting sqref="D1:D1048576">
    <cfRule type="cellIs" dxfId="355" priority="2" operator="equal">
      <formula>"Y"</formula>
    </cfRule>
  </conditionalFormatting>
  <conditionalFormatting sqref="D5:D8">
    <cfRule type="cellIs" dxfId="354" priority="92" operator="equal">
      <formula>"N"</formula>
    </cfRule>
  </conditionalFormatting>
  <conditionalFormatting sqref="D13">
    <cfRule type="cellIs" dxfId="353" priority="3" operator="equal">
      <formula>"N"</formula>
    </cfRule>
  </conditionalFormatting>
  <conditionalFormatting sqref="D32:D39">
    <cfRule type="cellIs" dxfId="352" priority="72" operator="equal">
      <formula>"N"</formula>
    </cfRule>
  </conditionalFormatting>
  <conditionalFormatting sqref="D9:E9 D11 E14:E15 G14:H15 F14:F16 D17:H18 D19:D24 D26:D27 D56:H56 D70:H1048576">
    <cfRule type="cellIs" dxfId="351" priority="94" operator="equal">
      <formula>"N"</formula>
    </cfRule>
  </conditionalFormatting>
  <conditionalFormatting sqref="D41:E41">
    <cfRule type="cellIs" dxfId="350" priority="1" operator="equal">
      <formula>"N"</formula>
    </cfRule>
  </conditionalFormatting>
  <conditionalFormatting sqref="D1:H2 D4:H4 D9:E9 E14:E15 G14:H15 F14:F16 D17:H18 D56:H56 D70:H1048576">
    <cfRule type="cellIs" dxfId="349" priority="95" operator="equal">
      <formula>"Y"</formula>
    </cfRule>
  </conditionalFormatting>
  <conditionalFormatting sqref="D1:H4">
    <cfRule type="cellIs" dxfId="348" priority="50" operator="equal">
      <formula>"N"</formula>
    </cfRule>
  </conditionalFormatting>
  <conditionalFormatting sqref="D30:H31">
    <cfRule type="cellIs" dxfId="347" priority="74" operator="equal">
      <formula>"N"</formula>
    </cfRule>
    <cfRule type="cellIs" dxfId="346" priority="75" operator="equal">
      <formula>"Y"</formula>
    </cfRule>
  </conditionalFormatting>
  <conditionalFormatting sqref="D44:H44">
    <cfRule type="cellIs" dxfId="345" priority="77" operator="equal">
      <formula>"Y"</formula>
    </cfRule>
  </conditionalFormatting>
  <conditionalFormatting sqref="D44:H53">
    <cfRule type="cellIs" dxfId="344" priority="8" operator="equal">
      <formula>"N"</formula>
    </cfRule>
  </conditionalFormatting>
  <conditionalFormatting sqref="E41 G41:H41 F41:F42">
    <cfRule type="cellIs" dxfId="343" priority="65" operator="equal">
      <formula>"Y"</formula>
    </cfRule>
  </conditionalFormatting>
  <conditionalFormatting sqref="E54 G54:H54 F54:F55">
    <cfRule type="cellIs" dxfId="342" priority="62" operator="equal">
      <formula>"N"</formula>
    </cfRule>
    <cfRule type="cellIs" dxfId="341" priority="63" operator="equal">
      <formula>"Y"</formula>
    </cfRule>
  </conditionalFormatting>
  <conditionalFormatting sqref="E3:H3">
    <cfRule type="cellIs" dxfId="340" priority="51" operator="equal">
      <formula>"Y"</formula>
    </cfRule>
  </conditionalFormatting>
  <conditionalFormatting sqref="E5:H7">
    <cfRule type="cellIs" dxfId="339" priority="40" operator="equal">
      <formula>"N"</formula>
    </cfRule>
    <cfRule type="cellIs" dxfId="338" priority="41" operator="equal">
      <formula>"Y"</formula>
    </cfRule>
  </conditionalFormatting>
  <conditionalFormatting sqref="E11:H13">
    <cfRule type="cellIs" dxfId="337" priority="20" operator="equal">
      <formula>"N"</formula>
    </cfRule>
    <cfRule type="cellIs" dxfId="336" priority="21" operator="equal">
      <formula>"Y"</formula>
    </cfRule>
  </conditionalFormatting>
  <conditionalFormatting sqref="E19:H20 E25:E28 G25:H28 F25:F29">
    <cfRule type="cellIs" dxfId="335" priority="66" operator="equal">
      <formula>"N"</formula>
    </cfRule>
    <cfRule type="cellIs" dxfId="334" priority="67" operator="equal">
      <formula>"Y"</formula>
    </cfRule>
  </conditionalFormatting>
  <conditionalFormatting sqref="E23:H24">
    <cfRule type="cellIs" dxfId="333" priority="12" operator="equal">
      <formula>"N"</formula>
    </cfRule>
    <cfRule type="cellIs" dxfId="332" priority="13" operator="equal">
      <formula>"Y"</formula>
    </cfRule>
  </conditionalFormatting>
  <conditionalFormatting sqref="E32:H40">
    <cfRule type="cellIs" dxfId="331" priority="10" operator="equal">
      <formula>"N"</formula>
    </cfRule>
    <cfRule type="cellIs" dxfId="330" priority="11" operator="equal">
      <formula>"Y"</formula>
    </cfRule>
  </conditionalFormatting>
  <conditionalFormatting sqref="E45:H53">
    <cfRule type="cellIs" dxfId="329" priority="9" operator="equal">
      <formula>"Y"</formula>
    </cfRule>
  </conditionalFormatting>
  <conditionalFormatting sqref="F8:H10">
    <cfRule type="cellIs" dxfId="328" priority="24" operator="equal">
      <formula>"N"</formula>
    </cfRule>
    <cfRule type="cellIs" dxfId="327" priority="25" operator="equal">
      <formula>"Y"</formula>
    </cfRule>
  </conditionalFormatting>
  <conditionalFormatting sqref="F21:H22">
    <cfRule type="cellIs" dxfId="326" priority="16" operator="equal">
      <formula>"N"</formula>
    </cfRule>
    <cfRule type="cellIs" dxfId="325" priority="17" operator="equal">
      <formula>"Y"</formula>
    </cfRule>
  </conditionalFormatting>
  <conditionalFormatting sqref="G41:H41 F41:F42">
    <cfRule type="cellIs" dxfId="324" priority="64" operator="equal">
      <formula>"N"</formula>
    </cfRule>
  </conditionalFormatting>
  <printOptions horizontalCentered="1"/>
  <pageMargins left="0" right="0" top="0.15748031496062992" bottom="0.19685039370078741" header="0.11811023622047245" footer="0"/>
  <pageSetup fitToHeight="0" orientation="landscape" r:id="rId1"/>
  <headerFooter>
    <oddFooter>&amp;L5S Report&amp;CToul Sangke Branch&amp;RPage &amp;P of &amp;N</oddFooter>
  </headerFooter>
  <rowBreaks count="1" manualBreakCount="1">
    <brk id="43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69"/>
  <sheetViews>
    <sheetView view="pageBreakPreview" zoomScaleNormal="100" zoomScaleSheetLayoutView="100" workbookViewId="0">
      <pane ySplit="3" topLeftCell="A46" activePane="bottomLeft" state="frozen"/>
      <selection pane="bottomLeft" activeCell="K45" sqref="K45:K56"/>
    </sheetView>
  </sheetViews>
  <sheetFormatPr defaultRowHeight="14.5" x14ac:dyDescent="0.35"/>
  <cols>
    <col min="1" max="1" width="3.6328125" customWidth="1"/>
    <col min="2" max="2" width="15.08984375" customWidth="1"/>
    <col min="3" max="3" width="32" customWidth="1"/>
    <col min="4" max="4" width="3.90625" style="6" bestFit="1" customWidth="1"/>
    <col min="5" max="8" width="3.90625" style="6" customWidth="1"/>
    <col min="9" max="9" width="32.453125" style="6" customWidth="1"/>
    <col min="10" max="10" width="41.6328125" customWidth="1"/>
    <col min="11" max="11" width="7.08984375" customWidth="1"/>
    <col min="12" max="12" width="8.7265625" customWidth="1"/>
  </cols>
  <sheetData>
    <row r="1" spans="1:11" ht="16" customHeight="1" x14ac:dyDescent="0.45">
      <c r="A1" s="114" t="s">
        <v>181</v>
      </c>
      <c r="B1" s="114"/>
      <c r="C1" s="114"/>
      <c r="D1" s="114"/>
      <c r="E1" s="114"/>
      <c r="F1" s="114"/>
      <c r="G1" s="114"/>
      <c r="H1" s="114"/>
      <c r="I1" s="114"/>
      <c r="J1" s="11" t="s">
        <v>66</v>
      </c>
      <c r="K1" s="12"/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SUM(E6:E122)</f>
        <v>59</v>
      </c>
      <c r="F5" s="26">
        <f>SUM(F6:F122)</f>
        <v>0</v>
      </c>
      <c r="G5" s="26">
        <f>SUM(G6:G122)</f>
        <v>37</v>
      </c>
      <c r="H5" s="26">
        <f>SUM(H6:H122)</f>
        <v>22</v>
      </c>
      <c r="I5" s="9">
        <f>G5/(E5-F5)</f>
        <v>0.6271186440677966</v>
      </c>
      <c r="J5" s="8"/>
      <c r="K5" s="9"/>
    </row>
    <row r="6" spans="1:11" x14ac:dyDescent="0.35">
      <c r="A6" s="78">
        <v>2</v>
      </c>
      <c r="B6" s="106" t="s">
        <v>86</v>
      </c>
      <c r="C6" s="4" t="s">
        <v>143</v>
      </c>
      <c r="D6" s="5" t="s">
        <v>21</v>
      </c>
      <c r="E6" s="5">
        <v>1</v>
      </c>
      <c r="F6" s="5">
        <f>IF($D6=$F$3,$E6,0)</f>
        <v>0</v>
      </c>
      <c r="G6" s="5">
        <f>IF(D6=$G$3,$E6,0)</f>
        <v>1</v>
      </c>
      <c r="H6" s="5">
        <f>IF($D6=$H$3,$E6,0)</f>
        <v>0</v>
      </c>
      <c r="I6" s="13"/>
      <c r="J6" s="79"/>
      <c r="K6" s="86">
        <f>SUM(G6:G17)/SUM(G6:H17)</f>
        <v>1</v>
      </c>
    </row>
    <row r="7" spans="1:11" x14ac:dyDescent="0.35">
      <c r="A7" s="78"/>
      <c r="B7" s="106"/>
      <c r="C7" s="4" t="s">
        <v>144</v>
      </c>
      <c r="D7" s="5" t="s">
        <v>21</v>
      </c>
      <c r="E7" s="5">
        <v>1</v>
      </c>
      <c r="F7" s="5">
        <f t="shared" ref="F7" si="0">IF(D7="NA",E7,0)</f>
        <v>0</v>
      </c>
      <c r="G7" s="5">
        <f t="shared" ref="G7" si="1">IF(D7=$G$3,E7,0)</f>
        <v>1</v>
      </c>
      <c r="H7" s="5">
        <f t="shared" ref="H7" si="2">IF($D7=$H$3,$E7,0)</f>
        <v>0</v>
      </c>
      <c r="I7" s="13"/>
      <c r="J7" s="79"/>
      <c r="K7" s="87"/>
    </row>
    <row r="8" spans="1:11" x14ac:dyDescent="0.35">
      <c r="A8" s="78"/>
      <c r="B8" s="106"/>
      <c r="C8" s="4" t="s">
        <v>145</v>
      </c>
      <c r="D8" s="5" t="s">
        <v>21</v>
      </c>
      <c r="E8" s="5">
        <v>1</v>
      </c>
      <c r="F8" s="5">
        <f>IF(D8="NA",E8,0)</f>
        <v>0</v>
      </c>
      <c r="G8" s="5">
        <f>IF(D8=$G$3,E8,0)</f>
        <v>1</v>
      </c>
      <c r="H8" s="5">
        <f>IF($D8=$H$3,$E8,0)</f>
        <v>0</v>
      </c>
      <c r="I8" s="13"/>
      <c r="J8" s="79"/>
      <c r="K8" s="87"/>
    </row>
    <row r="9" spans="1:11" x14ac:dyDescent="0.35">
      <c r="A9" s="78"/>
      <c r="B9" s="106"/>
      <c r="C9" s="4" t="s">
        <v>146</v>
      </c>
      <c r="D9" s="5" t="s">
        <v>21</v>
      </c>
      <c r="E9" s="5">
        <v>1</v>
      </c>
      <c r="F9" s="5">
        <f>IF(D9="NA",E9,0)</f>
        <v>0</v>
      </c>
      <c r="G9" s="5">
        <f>IF(D9=$G$3,E9,0)</f>
        <v>1</v>
      </c>
      <c r="H9" s="5">
        <f>IF($D9=$H$3,$E9,0)</f>
        <v>0</v>
      </c>
      <c r="I9" s="13"/>
      <c r="J9" s="79"/>
      <c r="K9" s="87"/>
    </row>
    <row r="10" spans="1:11" x14ac:dyDescent="0.35">
      <c r="A10" s="78"/>
      <c r="B10" s="106"/>
      <c r="C10" s="4" t="s">
        <v>147</v>
      </c>
      <c r="D10" s="5" t="s">
        <v>21</v>
      </c>
      <c r="E10" s="5">
        <v>1</v>
      </c>
      <c r="F10" s="5">
        <f>IF(D10="NA",E10,0)</f>
        <v>0</v>
      </c>
      <c r="G10" s="5">
        <f>IF(D10=$G$3,E10,0)</f>
        <v>1</v>
      </c>
      <c r="H10" s="5">
        <f>IF($D10=$H$3,$E10,0)</f>
        <v>0</v>
      </c>
      <c r="I10" s="13"/>
      <c r="J10" s="79"/>
      <c r="K10" s="87"/>
    </row>
    <row r="11" spans="1:11" x14ac:dyDescent="0.35">
      <c r="A11" s="78"/>
      <c r="B11" s="106"/>
      <c r="C11" s="4" t="s">
        <v>4</v>
      </c>
      <c r="D11" s="5" t="s">
        <v>21</v>
      </c>
      <c r="E11" s="5">
        <v>3</v>
      </c>
      <c r="F11" s="5">
        <f>IF(D11="NA",E11,0)</f>
        <v>0</v>
      </c>
      <c r="G11" s="5">
        <f>IF(D11=$G$3,E11,0)</f>
        <v>3</v>
      </c>
      <c r="H11" s="5">
        <f>IF($D11=$H$3,$E11,0)</f>
        <v>0</v>
      </c>
      <c r="I11" s="13"/>
      <c r="J11" s="79"/>
      <c r="K11" s="87"/>
    </row>
    <row r="12" spans="1:11" x14ac:dyDescent="0.35">
      <c r="A12" s="78"/>
      <c r="B12" s="106"/>
      <c r="C12" s="4" t="s">
        <v>22</v>
      </c>
      <c r="D12" s="5" t="s">
        <v>21</v>
      </c>
      <c r="E12" s="5">
        <v>4</v>
      </c>
      <c r="F12" s="5">
        <f>IF($D12=$F$3,$E12,0)</f>
        <v>0</v>
      </c>
      <c r="G12" s="5">
        <f>IF(D12=$G$3,$E12,0)</f>
        <v>4</v>
      </c>
      <c r="H12" s="5">
        <f>IF($D12=$H$3,$E12,0)</f>
        <v>0</v>
      </c>
      <c r="I12" s="13"/>
      <c r="J12" s="79"/>
      <c r="K12" s="87"/>
    </row>
    <row r="13" spans="1:11" x14ac:dyDescent="0.35">
      <c r="A13" s="78"/>
      <c r="B13" s="106"/>
      <c r="C13" s="4" t="s">
        <v>6</v>
      </c>
      <c r="D13" s="5" t="s">
        <v>21</v>
      </c>
      <c r="E13" s="5">
        <v>2</v>
      </c>
      <c r="F13" s="5">
        <f t="shared" ref="F13" si="3">IF(D13="NA",E13,0)</f>
        <v>0</v>
      </c>
      <c r="G13" s="5">
        <f t="shared" ref="G13" si="4">IF(D13=$G$3,E13,0)</f>
        <v>2</v>
      </c>
      <c r="H13" s="5">
        <f t="shared" ref="H13" si="5">IF($D13=$H$3,$E13,0)</f>
        <v>0</v>
      </c>
      <c r="I13" s="13"/>
      <c r="J13" s="79"/>
      <c r="K13" s="87"/>
    </row>
    <row r="14" spans="1:11" x14ac:dyDescent="0.35">
      <c r="A14" s="78"/>
      <c r="B14" s="106"/>
      <c r="C14" s="4" t="s">
        <v>7</v>
      </c>
      <c r="D14" s="5" t="s">
        <v>21</v>
      </c>
      <c r="E14" s="5">
        <v>2</v>
      </c>
      <c r="F14" s="5">
        <f>IF(D14="NA",E14,0)</f>
        <v>0</v>
      </c>
      <c r="G14" s="5">
        <f>IF(D14=$G$3,E14,0)</f>
        <v>2</v>
      </c>
      <c r="H14" s="5">
        <f>IF($D14=$H$3,$E14,0)</f>
        <v>0</v>
      </c>
      <c r="I14" s="13"/>
      <c r="J14" s="79"/>
      <c r="K14" s="87"/>
    </row>
    <row r="15" spans="1:11" x14ac:dyDescent="0.35">
      <c r="A15" s="78"/>
      <c r="B15" s="106"/>
      <c r="C15" s="4" t="s">
        <v>148</v>
      </c>
      <c r="D15" s="5" t="s">
        <v>21</v>
      </c>
      <c r="E15" s="5">
        <v>1</v>
      </c>
      <c r="F15" s="5">
        <f>IF(D15="NA",E15,0)</f>
        <v>0</v>
      </c>
      <c r="G15" s="5">
        <f>IF(D15=$G$3,E15,0)</f>
        <v>1</v>
      </c>
      <c r="H15" s="5">
        <f>IF($D15=$H$3,$E15,0)</f>
        <v>0</v>
      </c>
      <c r="I15" s="13"/>
      <c r="J15" s="79"/>
      <c r="K15" s="87"/>
    </row>
    <row r="16" spans="1:11" x14ac:dyDescent="0.35">
      <c r="A16" s="78"/>
      <c r="B16" s="106"/>
      <c r="C16" s="4" t="s">
        <v>100</v>
      </c>
      <c r="D16" s="5" t="s">
        <v>21</v>
      </c>
      <c r="E16" s="5">
        <v>1</v>
      </c>
      <c r="F16" s="5">
        <f>IF(D16="NA",E16,0)</f>
        <v>0</v>
      </c>
      <c r="G16" s="5">
        <f>IF(D16=$G$3,E16,0)</f>
        <v>1</v>
      </c>
      <c r="H16" s="5">
        <f>IF($D16=$H$3,$E16,0)</f>
        <v>0</v>
      </c>
      <c r="I16" s="13"/>
      <c r="J16" s="79"/>
      <c r="K16" s="87"/>
    </row>
    <row r="17" spans="1:11" x14ac:dyDescent="0.35">
      <c r="A17" s="78"/>
      <c r="B17" s="106"/>
      <c r="C17" s="4" t="s">
        <v>142</v>
      </c>
      <c r="D17" s="5" t="s">
        <v>21</v>
      </c>
      <c r="E17" s="5">
        <v>1</v>
      </c>
      <c r="F17" s="5">
        <f>IF(D17="NA",E17,0)</f>
        <v>0</v>
      </c>
      <c r="G17" s="5">
        <f>IF(D17=$G$3,E17,0)</f>
        <v>1</v>
      </c>
      <c r="H17" s="5">
        <f>IF($D17=$H$3,$E17,0)</f>
        <v>0</v>
      </c>
      <c r="I17" s="13"/>
      <c r="J17" s="79"/>
      <c r="K17" s="88"/>
    </row>
    <row r="18" spans="1:11" ht="4" customHeight="1" x14ac:dyDescent="0.35"/>
    <row r="19" spans="1:11" ht="14.5" customHeight="1" x14ac:dyDescent="0.35">
      <c r="A19" s="78">
        <v>3</v>
      </c>
      <c r="B19" s="106" t="s">
        <v>149</v>
      </c>
      <c r="C19" s="4" t="s">
        <v>12</v>
      </c>
      <c r="D19" s="5" t="s">
        <v>10</v>
      </c>
      <c r="E19" s="5">
        <v>3</v>
      </c>
      <c r="F19" s="5">
        <f>IF($D19=$F$3,$E19,0)</f>
        <v>0</v>
      </c>
      <c r="G19" s="5">
        <f>IF(D19=$G$3,$E19,0)</f>
        <v>0</v>
      </c>
      <c r="H19" s="5">
        <f>IF($D19=$H$3,$E19,0)</f>
        <v>3</v>
      </c>
      <c r="I19" s="13" t="s">
        <v>159</v>
      </c>
      <c r="J19" s="79"/>
      <c r="K19" s="86">
        <f>SUM(G19:G30)/SUM(G19:H30)</f>
        <v>0.46666666666666667</v>
      </c>
    </row>
    <row r="20" spans="1:11" ht="14.5" customHeight="1" x14ac:dyDescent="0.35">
      <c r="A20" s="78"/>
      <c r="B20" s="106"/>
      <c r="C20" s="4" t="s">
        <v>4</v>
      </c>
      <c r="D20" s="5" t="s">
        <v>21</v>
      </c>
      <c r="E20" s="5">
        <v>3</v>
      </c>
      <c r="F20" s="5">
        <f t="shared" ref="F20" si="6">IF(D20="NA",E20,0)</f>
        <v>0</v>
      </c>
      <c r="G20" s="5">
        <f t="shared" ref="G20" si="7">IF(D20=$G$3,E20,0)</f>
        <v>3</v>
      </c>
      <c r="H20" s="5">
        <f t="shared" ref="H20" si="8">IF($D20=$H$3,$E20,0)</f>
        <v>0</v>
      </c>
      <c r="I20" s="13"/>
      <c r="J20" s="79"/>
      <c r="K20" s="87"/>
    </row>
    <row r="21" spans="1:11" ht="14.5" customHeight="1" x14ac:dyDescent="0.35">
      <c r="A21" s="78"/>
      <c r="B21" s="106"/>
      <c r="C21" s="4" t="s">
        <v>6</v>
      </c>
      <c r="D21" s="5" t="s">
        <v>21</v>
      </c>
      <c r="E21" s="5">
        <v>2</v>
      </c>
      <c r="F21" s="5">
        <f>IF(D21="NA",E21,0)</f>
        <v>0</v>
      </c>
      <c r="G21" s="5">
        <f>IF(D21=$G$3,E21,0)</f>
        <v>2</v>
      </c>
      <c r="H21" s="5">
        <f>IF($D21=$H$3,$E21,0)</f>
        <v>0</v>
      </c>
      <c r="I21" s="13"/>
      <c r="J21" s="79"/>
      <c r="K21" s="87"/>
    </row>
    <row r="22" spans="1:11" ht="14.5" customHeight="1" x14ac:dyDescent="0.35">
      <c r="A22" s="78"/>
      <c r="B22" s="106"/>
      <c r="C22" s="4" t="s">
        <v>7</v>
      </c>
      <c r="D22" s="5" t="s">
        <v>21</v>
      </c>
      <c r="E22" s="5">
        <v>2</v>
      </c>
      <c r="F22" s="5">
        <f>IF(D22="NA",E22,0)</f>
        <v>0</v>
      </c>
      <c r="G22" s="5">
        <f>IF(D22=$G$3,E22,0)</f>
        <v>2</v>
      </c>
      <c r="H22" s="5">
        <f>IF($D22=$H$3,$E22,0)</f>
        <v>0</v>
      </c>
      <c r="I22" s="13"/>
      <c r="J22" s="79"/>
      <c r="K22" s="87"/>
    </row>
    <row r="23" spans="1:11" ht="14.5" customHeight="1" x14ac:dyDescent="0.35">
      <c r="A23" s="78"/>
      <c r="B23" s="106"/>
      <c r="C23" s="4" t="s">
        <v>101</v>
      </c>
      <c r="D23" s="5" t="s">
        <v>10</v>
      </c>
      <c r="E23" s="5">
        <v>3</v>
      </c>
      <c r="F23" s="5">
        <f>IF(D23="NA",E23,0)</f>
        <v>0</v>
      </c>
      <c r="G23" s="5">
        <f>IF(D23=$G$3,E23,0)</f>
        <v>0</v>
      </c>
      <c r="H23" s="5">
        <f>IF($D23=$H$3,$E23,0)</f>
        <v>3</v>
      </c>
      <c r="I23" s="13" t="s">
        <v>157</v>
      </c>
      <c r="J23" s="79"/>
      <c r="K23" s="87"/>
    </row>
    <row r="24" spans="1:11" ht="14.5" customHeight="1" x14ac:dyDescent="0.35">
      <c r="A24" s="78"/>
      <c r="B24" s="106"/>
      <c r="C24" s="4" t="s">
        <v>31</v>
      </c>
      <c r="D24" s="5" t="s">
        <v>10</v>
      </c>
      <c r="E24" s="5">
        <v>2</v>
      </c>
      <c r="F24" s="5">
        <f>IF(D24="NA",E24,0)</f>
        <v>0</v>
      </c>
      <c r="G24" s="5">
        <f>IF(D24=$G$3,E24,0)</f>
        <v>0</v>
      </c>
      <c r="H24" s="5">
        <f>IF($D24=$H$3,$E24,0)</f>
        <v>2</v>
      </c>
      <c r="I24" s="13" t="s">
        <v>122</v>
      </c>
      <c r="J24" s="79"/>
      <c r="K24" s="87"/>
    </row>
    <row r="25" spans="1:11" ht="14.5" customHeight="1" x14ac:dyDescent="0.35">
      <c r="A25" s="78"/>
      <c r="B25" s="106"/>
      <c r="C25" s="4"/>
      <c r="D25" s="5"/>
      <c r="E25" s="5"/>
      <c r="F25" s="5"/>
      <c r="G25" s="5"/>
      <c r="H25" s="5"/>
      <c r="I25" s="5"/>
      <c r="J25" s="79"/>
      <c r="K25" s="87"/>
    </row>
    <row r="26" spans="1:11" ht="14.5" customHeight="1" x14ac:dyDescent="0.35">
      <c r="A26" s="78"/>
      <c r="B26" s="106"/>
      <c r="C26" s="4"/>
      <c r="D26" s="5"/>
      <c r="E26" s="5"/>
      <c r="F26" s="5"/>
      <c r="G26" s="5"/>
      <c r="H26" s="5"/>
      <c r="I26" s="13"/>
      <c r="J26" s="79"/>
      <c r="K26" s="87"/>
    </row>
    <row r="27" spans="1:11" ht="14.5" customHeight="1" x14ac:dyDescent="0.35">
      <c r="A27" s="78"/>
      <c r="B27" s="106"/>
      <c r="C27" s="4"/>
      <c r="D27" s="5"/>
      <c r="E27" s="5"/>
      <c r="F27" s="5"/>
      <c r="G27" s="5"/>
      <c r="H27" s="5"/>
      <c r="I27" s="13"/>
      <c r="J27" s="79"/>
      <c r="K27" s="87"/>
    </row>
    <row r="28" spans="1:11" ht="14.5" customHeight="1" x14ac:dyDescent="0.35">
      <c r="A28" s="78"/>
      <c r="B28" s="106"/>
      <c r="C28" s="4"/>
      <c r="D28" s="5"/>
      <c r="E28" s="5"/>
      <c r="F28" s="5"/>
      <c r="G28" s="5"/>
      <c r="H28" s="5"/>
      <c r="I28" s="13"/>
      <c r="J28" s="79"/>
      <c r="K28" s="87"/>
    </row>
    <row r="29" spans="1:11" ht="14.5" customHeight="1" x14ac:dyDescent="0.35">
      <c r="A29" s="78"/>
      <c r="B29" s="106"/>
      <c r="C29" s="4"/>
      <c r="D29" s="5"/>
      <c r="E29" s="5"/>
      <c r="F29" s="5"/>
      <c r="G29" s="5"/>
      <c r="H29" s="5"/>
      <c r="I29" s="13"/>
      <c r="J29" s="79"/>
      <c r="K29" s="87"/>
    </row>
    <row r="30" spans="1:11" ht="14.5" customHeight="1" x14ac:dyDescent="0.35">
      <c r="A30" s="78"/>
      <c r="B30" s="106"/>
      <c r="C30" s="4"/>
      <c r="D30" s="5"/>
      <c r="E30" s="5"/>
      <c r="F30" s="5"/>
      <c r="G30" s="5"/>
      <c r="H30" s="5"/>
      <c r="I30" s="13"/>
      <c r="J30" s="79"/>
      <c r="K30" s="88"/>
    </row>
    <row r="31" spans="1:11" ht="4" customHeight="1" x14ac:dyDescent="0.35"/>
    <row r="32" spans="1:11" x14ac:dyDescent="0.35">
      <c r="A32" s="78">
        <v>4</v>
      </c>
      <c r="B32" s="78" t="s">
        <v>149</v>
      </c>
      <c r="C32" s="4" t="s">
        <v>4</v>
      </c>
      <c r="D32" s="5" t="s">
        <v>10</v>
      </c>
      <c r="E32" s="5">
        <v>3</v>
      </c>
      <c r="F32" s="5">
        <f>IF($D32=$F$3,$E32,0)</f>
        <v>0</v>
      </c>
      <c r="G32" s="5">
        <f>IF(D32=$G$3,$E32,0)</f>
        <v>0</v>
      </c>
      <c r="H32" s="5">
        <f>IF($D32=$H$3,$E32,0)</f>
        <v>3</v>
      </c>
      <c r="I32" s="13" t="s">
        <v>38</v>
      </c>
      <c r="J32" s="79"/>
      <c r="K32" s="86">
        <f>SUM(G32:G43)/SUM(G32:H43)</f>
        <v>0.2</v>
      </c>
    </row>
    <row r="33" spans="1:11" x14ac:dyDescent="0.35">
      <c r="A33" s="78"/>
      <c r="B33" s="78"/>
      <c r="C33" s="4" t="s">
        <v>6</v>
      </c>
      <c r="D33" s="5" t="s">
        <v>21</v>
      </c>
      <c r="E33" s="5">
        <v>2</v>
      </c>
      <c r="F33" s="5">
        <f>IF(D33="NA",E33,0)</f>
        <v>0</v>
      </c>
      <c r="G33" s="5">
        <f>IF(D33=$G$3,E33,0)</f>
        <v>2</v>
      </c>
      <c r="H33" s="5">
        <f>IF($D33=$H$3,$E33,0)</f>
        <v>0</v>
      </c>
      <c r="I33" s="13"/>
      <c r="J33" s="79"/>
      <c r="K33" s="87"/>
    </row>
    <row r="34" spans="1:11" x14ac:dyDescent="0.35">
      <c r="A34" s="78"/>
      <c r="B34" s="78"/>
      <c r="C34" s="4" t="s">
        <v>7</v>
      </c>
      <c r="D34" s="5" t="s">
        <v>10</v>
      </c>
      <c r="E34" s="5">
        <v>2</v>
      </c>
      <c r="F34" s="5">
        <f>IF(D34="NA",E34,0)</f>
        <v>0</v>
      </c>
      <c r="G34" s="5">
        <f>IF(D34=$G$3,E34,0)</f>
        <v>0</v>
      </c>
      <c r="H34" s="5">
        <f>IF($D34=$H$3,$E34,0)</f>
        <v>2</v>
      </c>
      <c r="I34" s="13" t="s">
        <v>81</v>
      </c>
      <c r="J34" s="79"/>
      <c r="K34" s="87"/>
    </row>
    <row r="35" spans="1:11" x14ac:dyDescent="0.35">
      <c r="A35" s="78"/>
      <c r="B35" s="78"/>
      <c r="C35" s="4" t="s">
        <v>102</v>
      </c>
      <c r="D35" s="5" t="s">
        <v>10</v>
      </c>
      <c r="E35" s="5">
        <v>3</v>
      </c>
      <c r="F35" s="5">
        <f>IF(D35="NA",E35,0)</f>
        <v>0</v>
      </c>
      <c r="G35" s="5">
        <f>IF(D35=$G$3,E35,0)</f>
        <v>0</v>
      </c>
      <c r="H35" s="5">
        <f>IF($D35=$H$3,$E35,0)</f>
        <v>3</v>
      </c>
      <c r="I35" s="13" t="s">
        <v>121</v>
      </c>
      <c r="J35" s="79"/>
      <c r="K35" s="87"/>
    </row>
    <row r="36" spans="1:11" x14ac:dyDescent="0.35">
      <c r="A36" s="78"/>
      <c r="B36" s="78"/>
      <c r="C36" s="4"/>
      <c r="D36" s="5"/>
      <c r="E36" s="5"/>
      <c r="F36" s="5"/>
      <c r="G36" s="5"/>
      <c r="H36" s="5"/>
      <c r="I36" s="13"/>
      <c r="J36" s="79"/>
      <c r="K36" s="87"/>
    </row>
    <row r="37" spans="1:11" x14ac:dyDescent="0.35">
      <c r="A37" s="78"/>
      <c r="B37" s="78"/>
      <c r="C37" s="4"/>
      <c r="D37" s="5"/>
      <c r="E37" s="5"/>
      <c r="F37" s="5"/>
      <c r="G37" s="5"/>
      <c r="H37" s="5"/>
      <c r="I37" s="5"/>
      <c r="J37" s="79"/>
      <c r="K37" s="87"/>
    </row>
    <row r="38" spans="1:11" x14ac:dyDescent="0.35">
      <c r="A38" s="78"/>
      <c r="B38" s="78"/>
      <c r="C38" s="4"/>
      <c r="D38" s="5"/>
      <c r="E38" s="5"/>
      <c r="F38" s="5"/>
      <c r="G38" s="5"/>
      <c r="H38" s="5"/>
      <c r="I38" s="5"/>
      <c r="J38" s="79"/>
      <c r="K38" s="87"/>
    </row>
    <row r="39" spans="1:11" x14ac:dyDescent="0.35">
      <c r="A39" s="78"/>
      <c r="B39" s="78"/>
      <c r="C39" s="4"/>
      <c r="D39" s="5"/>
      <c r="E39" s="5"/>
      <c r="F39" s="5"/>
      <c r="G39" s="5"/>
      <c r="H39" s="5"/>
      <c r="I39" s="13"/>
      <c r="J39" s="79"/>
      <c r="K39" s="87"/>
    </row>
    <row r="40" spans="1:11" x14ac:dyDescent="0.35">
      <c r="A40" s="78"/>
      <c r="B40" s="78"/>
      <c r="C40" s="4"/>
      <c r="D40" s="5"/>
      <c r="E40" s="5"/>
      <c r="F40" s="5"/>
      <c r="G40" s="5"/>
      <c r="H40" s="5"/>
      <c r="I40" s="5"/>
      <c r="J40" s="79"/>
      <c r="K40" s="87"/>
    </row>
    <row r="41" spans="1:11" x14ac:dyDescent="0.35">
      <c r="A41" s="78"/>
      <c r="B41" s="78"/>
      <c r="C41" s="4"/>
      <c r="D41" s="5"/>
      <c r="E41" s="5"/>
      <c r="F41" s="5"/>
      <c r="G41" s="5"/>
      <c r="H41" s="5"/>
      <c r="I41" s="5"/>
      <c r="J41" s="79"/>
      <c r="K41" s="87"/>
    </row>
    <row r="42" spans="1:11" x14ac:dyDescent="0.35">
      <c r="A42" s="78"/>
      <c r="B42" s="78"/>
      <c r="C42" s="4"/>
      <c r="D42" s="5"/>
      <c r="E42" s="5"/>
      <c r="F42" s="5"/>
      <c r="G42" s="5"/>
      <c r="H42" s="5"/>
      <c r="I42" s="5"/>
      <c r="J42" s="79"/>
      <c r="K42" s="87"/>
    </row>
    <row r="43" spans="1:11" x14ac:dyDescent="0.35">
      <c r="A43" s="78"/>
      <c r="B43" s="78"/>
      <c r="C43" s="4"/>
      <c r="D43" s="5"/>
      <c r="E43" s="5"/>
      <c r="F43" s="5"/>
      <c r="G43" s="5"/>
      <c r="H43" s="5"/>
      <c r="I43" s="5"/>
      <c r="J43" s="79"/>
      <c r="K43" s="88"/>
    </row>
    <row r="44" spans="1:11" ht="4" customHeight="1" x14ac:dyDescent="0.35"/>
    <row r="45" spans="1:11" ht="14.5" customHeight="1" x14ac:dyDescent="0.35">
      <c r="A45" s="80">
        <v>4</v>
      </c>
      <c r="B45" s="83" t="s">
        <v>85</v>
      </c>
      <c r="C45" s="4" t="s">
        <v>32</v>
      </c>
      <c r="D45" s="5" t="s">
        <v>10</v>
      </c>
      <c r="E45" s="5">
        <v>4</v>
      </c>
      <c r="F45" s="5">
        <f>IF($D45=$F$3,$E45,0)</f>
        <v>0</v>
      </c>
      <c r="G45" s="5">
        <f>IF(D45=$G$3,$E45,0)</f>
        <v>0</v>
      </c>
      <c r="H45" s="5">
        <f t="shared" ref="H45:H50" si="9">IF($D45=$H$3,$E45,0)</f>
        <v>4</v>
      </c>
      <c r="I45" s="13" t="s">
        <v>69</v>
      </c>
      <c r="J45" s="95"/>
      <c r="K45" s="86">
        <f>SUM(G45:G56)/SUM(G45:H56)</f>
        <v>0.6</v>
      </c>
    </row>
    <row r="46" spans="1:11" x14ac:dyDescent="0.35">
      <c r="A46" s="81"/>
      <c r="B46" s="84"/>
      <c r="C46" s="4" t="s">
        <v>95</v>
      </c>
      <c r="D46" s="5" t="s">
        <v>21</v>
      </c>
      <c r="E46" s="5">
        <v>2</v>
      </c>
      <c r="F46" s="5">
        <f>IF(D46="NA",E46,0)</f>
        <v>0</v>
      </c>
      <c r="G46" s="5">
        <f>IF(D46=$G$3,E46,0)</f>
        <v>2</v>
      </c>
      <c r="H46" s="5">
        <f t="shared" si="9"/>
        <v>0</v>
      </c>
      <c r="I46" s="13"/>
      <c r="J46" s="96"/>
      <c r="K46" s="87"/>
    </row>
    <row r="47" spans="1:11" x14ac:dyDescent="0.35">
      <c r="A47" s="81"/>
      <c r="B47" s="84"/>
      <c r="C47" s="4" t="s">
        <v>4</v>
      </c>
      <c r="D47" s="5" t="s">
        <v>21</v>
      </c>
      <c r="E47" s="5">
        <v>3</v>
      </c>
      <c r="F47" s="5">
        <f>IF(D47="NA",E47,0)</f>
        <v>0</v>
      </c>
      <c r="G47" s="5">
        <f>IF(D47=$G$3,E47,0)</f>
        <v>3</v>
      </c>
      <c r="H47" s="5">
        <f t="shared" si="9"/>
        <v>0</v>
      </c>
      <c r="I47" s="13"/>
      <c r="J47" s="96"/>
      <c r="K47" s="87"/>
    </row>
    <row r="48" spans="1:11" x14ac:dyDescent="0.35">
      <c r="A48" s="81"/>
      <c r="B48" s="84"/>
      <c r="C48" s="4" t="s">
        <v>6</v>
      </c>
      <c r="D48" s="5" t="s">
        <v>21</v>
      </c>
      <c r="E48" s="5">
        <v>2</v>
      </c>
      <c r="F48" s="5">
        <f>IF(D48="NA",E48,0)</f>
        <v>0</v>
      </c>
      <c r="G48" s="5">
        <f>IF(D48=$G$3,E48,0)</f>
        <v>2</v>
      </c>
      <c r="H48" s="5">
        <f t="shared" si="9"/>
        <v>0</v>
      </c>
      <c r="I48" s="13"/>
      <c r="J48" s="96"/>
      <c r="K48" s="87"/>
    </row>
    <row r="49" spans="1:11" x14ac:dyDescent="0.35">
      <c r="A49" s="81"/>
      <c r="B49" s="84"/>
      <c r="C49" s="4" t="s">
        <v>7</v>
      </c>
      <c r="D49" s="5" t="s">
        <v>21</v>
      </c>
      <c r="E49" s="5">
        <v>2</v>
      </c>
      <c r="F49" s="5">
        <f>IF($D49=$F$3,$E49,0)</f>
        <v>0</v>
      </c>
      <c r="G49" s="5">
        <f>IF(D49=$G$3,$E49,0)</f>
        <v>2</v>
      </c>
      <c r="H49" s="5">
        <f t="shared" si="9"/>
        <v>0</v>
      </c>
      <c r="I49" s="13"/>
      <c r="J49" s="96"/>
      <c r="K49" s="87"/>
    </row>
    <row r="50" spans="1:11" x14ac:dyDescent="0.35">
      <c r="A50" s="81"/>
      <c r="B50" s="84"/>
      <c r="C50" s="4" t="s">
        <v>153</v>
      </c>
      <c r="D50" s="5" t="s">
        <v>10</v>
      </c>
      <c r="E50" s="5">
        <v>2</v>
      </c>
      <c r="F50" s="5">
        <f>IF(D50="NA",E50,0)</f>
        <v>0</v>
      </c>
      <c r="G50" s="5">
        <f>IF(D50=$G$3,E50,0)</f>
        <v>0</v>
      </c>
      <c r="H50" s="5">
        <f t="shared" si="9"/>
        <v>2</v>
      </c>
      <c r="I50" s="13" t="s">
        <v>154</v>
      </c>
      <c r="J50" s="96"/>
      <c r="K50" s="87"/>
    </row>
    <row r="51" spans="1:11" x14ac:dyDescent="0.35">
      <c r="A51" s="81"/>
      <c r="B51" s="84"/>
      <c r="C51" s="4"/>
      <c r="D51" s="5"/>
      <c r="E51" s="5"/>
      <c r="F51" s="5"/>
      <c r="G51" s="5"/>
      <c r="H51" s="5"/>
      <c r="I51" s="5"/>
      <c r="J51" s="96"/>
      <c r="K51" s="87"/>
    </row>
    <row r="52" spans="1:11" x14ac:dyDescent="0.35">
      <c r="A52" s="81"/>
      <c r="B52" s="84"/>
      <c r="C52" s="4"/>
      <c r="D52" s="5"/>
      <c r="E52" s="5"/>
      <c r="F52" s="5"/>
      <c r="G52" s="5"/>
      <c r="H52" s="5"/>
      <c r="I52" s="13"/>
      <c r="J52" s="96"/>
      <c r="K52" s="87"/>
    </row>
    <row r="53" spans="1:11" x14ac:dyDescent="0.35">
      <c r="A53" s="81"/>
      <c r="B53" s="84"/>
      <c r="C53" s="4"/>
      <c r="D53" s="25"/>
      <c r="E53" s="5"/>
      <c r="F53" s="5"/>
      <c r="G53" s="5"/>
      <c r="H53" s="5"/>
      <c r="I53" s="4"/>
      <c r="J53" s="96"/>
      <c r="K53" s="87"/>
    </row>
    <row r="54" spans="1:11" x14ac:dyDescent="0.35">
      <c r="A54" s="81"/>
      <c r="B54" s="84"/>
      <c r="C54" s="4"/>
      <c r="D54" s="4"/>
      <c r="E54" s="5"/>
      <c r="F54" s="5"/>
      <c r="G54" s="5"/>
      <c r="H54" s="5"/>
      <c r="I54" s="4"/>
      <c r="J54" s="96"/>
      <c r="K54" s="87"/>
    </row>
    <row r="55" spans="1:11" x14ac:dyDescent="0.35">
      <c r="A55" s="81"/>
      <c r="B55" s="84"/>
      <c r="C55" s="15"/>
      <c r="D55" s="4"/>
      <c r="E55" s="5"/>
      <c r="F55" s="5"/>
      <c r="G55" s="5"/>
      <c r="H55" s="5"/>
      <c r="I55" s="4"/>
      <c r="J55" s="96"/>
      <c r="K55" s="87"/>
    </row>
    <row r="56" spans="1:11" x14ac:dyDescent="0.35">
      <c r="A56" s="82"/>
      <c r="B56" s="85"/>
      <c r="C56" s="15"/>
      <c r="D56" s="4"/>
      <c r="E56" s="4"/>
      <c r="F56" s="4"/>
      <c r="G56" s="4"/>
      <c r="H56" s="4"/>
      <c r="I56" s="4"/>
      <c r="J56" s="97"/>
      <c r="K56" s="88"/>
    </row>
    <row r="57" spans="1:11" ht="4" customHeight="1" x14ac:dyDescent="0.35">
      <c r="D57"/>
      <c r="E57"/>
      <c r="F57"/>
      <c r="G57"/>
      <c r="H57"/>
      <c r="I57"/>
    </row>
    <row r="58" spans="1:11" x14ac:dyDescent="0.35">
      <c r="D58"/>
      <c r="E58"/>
      <c r="F58"/>
      <c r="G58"/>
      <c r="H58"/>
      <c r="I58"/>
    </row>
    <row r="59" spans="1:11" x14ac:dyDescent="0.35">
      <c r="D59"/>
      <c r="E59"/>
      <c r="F59"/>
      <c r="G59"/>
      <c r="H59"/>
      <c r="I59"/>
    </row>
    <row r="60" spans="1:11" x14ac:dyDescent="0.35">
      <c r="D60"/>
      <c r="E60"/>
      <c r="F60"/>
      <c r="G60"/>
      <c r="H60"/>
      <c r="I60"/>
    </row>
    <row r="61" spans="1:11" x14ac:dyDescent="0.35">
      <c r="D61"/>
      <c r="E61"/>
      <c r="F61"/>
      <c r="G61"/>
      <c r="H61"/>
      <c r="I61"/>
    </row>
    <row r="62" spans="1:11" x14ac:dyDescent="0.35">
      <c r="D62"/>
      <c r="E62"/>
      <c r="F62"/>
      <c r="G62"/>
      <c r="H62"/>
      <c r="I62"/>
    </row>
    <row r="63" spans="1:11" x14ac:dyDescent="0.35">
      <c r="D63"/>
      <c r="E63"/>
      <c r="F63"/>
      <c r="G63"/>
      <c r="H63"/>
      <c r="I63"/>
    </row>
    <row r="64" spans="1:11" x14ac:dyDescent="0.35">
      <c r="D64"/>
      <c r="E64"/>
      <c r="F64"/>
      <c r="G64"/>
      <c r="H64"/>
      <c r="I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mergeCells count="17">
    <mergeCell ref="A6:A17"/>
    <mergeCell ref="B6:B17"/>
    <mergeCell ref="J6:J17"/>
    <mergeCell ref="K6:K17"/>
    <mergeCell ref="A1:I1"/>
    <mergeCell ref="A45:A56"/>
    <mergeCell ref="B45:B56"/>
    <mergeCell ref="J45:J56"/>
    <mergeCell ref="K45:K56"/>
    <mergeCell ref="A19:A30"/>
    <mergeCell ref="B19:B30"/>
    <mergeCell ref="J19:J30"/>
    <mergeCell ref="K19:K30"/>
    <mergeCell ref="A32:A43"/>
    <mergeCell ref="B32:B43"/>
    <mergeCell ref="J32:J43"/>
    <mergeCell ref="K32:K43"/>
  </mergeCells>
  <conditionalFormatting sqref="D1:D43 D57:D1048576">
    <cfRule type="cellIs" dxfId="323" priority="27" operator="equal">
      <formula>"Y"</formula>
    </cfRule>
    <cfRule type="cellIs" dxfId="322" priority="32" operator="equal">
      <formula>"N"</formula>
    </cfRule>
  </conditionalFormatting>
  <conditionalFormatting sqref="D1:D1048576">
    <cfRule type="cellIs" dxfId="321" priority="17" operator="equal">
      <formula>"Y"</formula>
    </cfRule>
  </conditionalFormatting>
  <conditionalFormatting sqref="D5:D11 D13:D14 D17:E17 D26 D39:H39 D43:H43 D70:H1048576 E26:E28 G26:H28 F26:F29 E41 G41:H41 F41:F42">
    <cfRule type="cellIs" dxfId="320" priority="76" operator="equal">
      <formula>"Y"</formula>
    </cfRule>
  </conditionalFormatting>
  <conditionalFormatting sqref="D45:D46">
    <cfRule type="cellIs" dxfId="319" priority="22" operator="equal">
      <formula>"N"</formula>
    </cfRule>
  </conditionalFormatting>
  <conditionalFormatting sqref="D47:E50 E52:E54 D52:D55 G53:H54 F53:F55 D56:H56">
    <cfRule type="cellIs" dxfId="318" priority="24" operator="equal">
      <formula>"N"</formula>
    </cfRule>
  </conditionalFormatting>
  <conditionalFormatting sqref="D47:E50 E52:E54 G53:H54 F53:F55 D56:H56">
    <cfRule type="cellIs" dxfId="317" priority="25" operator="equal">
      <formula>"Y"</formula>
    </cfRule>
  </conditionalFormatting>
  <conditionalFormatting sqref="D1:H2 D4:H4 D17:E17 D21:H23 E26:E28 G26:H28 F26:F29 D33:H36 D39:H39 E41 G41:H41 F41:F42 D70:H1048576">
    <cfRule type="cellIs" dxfId="316" priority="75" operator="equal">
      <formula>"N"</formula>
    </cfRule>
  </conditionalFormatting>
  <conditionalFormatting sqref="D1:H4">
    <cfRule type="cellIs" dxfId="315" priority="44" operator="equal">
      <formula>"Y"</formula>
    </cfRule>
  </conditionalFormatting>
  <conditionalFormatting sqref="D18:H18">
    <cfRule type="cellIs" dxfId="314" priority="67" operator="equal">
      <formula>"N"</formula>
    </cfRule>
  </conditionalFormatting>
  <conditionalFormatting sqref="D18:H23">
    <cfRule type="cellIs" dxfId="313" priority="58" operator="equal">
      <formula>"Y"</formula>
    </cfRule>
  </conditionalFormatting>
  <conditionalFormatting sqref="D31:H31">
    <cfRule type="cellIs" dxfId="312" priority="69" operator="equal">
      <formula>"N"</formula>
    </cfRule>
  </conditionalFormatting>
  <conditionalFormatting sqref="D31:H36">
    <cfRule type="cellIs" dxfId="311" priority="56" operator="equal">
      <formula>"Y"</formula>
    </cfRule>
  </conditionalFormatting>
  <conditionalFormatting sqref="D43:H44">
    <cfRule type="cellIs" dxfId="310" priority="20" operator="equal">
      <formula>"N"</formula>
    </cfRule>
  </conditionalFormatting>
  <conditionalFormatting sqref="D44:H44">
    <cfRule type="cellIs" dxfId="309" priority="21" operator="equal">
      <formula>"Y"</formula>
    </cfRule>
  </conditionalFormatting>
  <conditionalFormatting sqref="E5:E7">
    <cfRule type="cellIs" dxfId="308" priority="39" operator="equal">
      <formula>"N"</formula>
    </cfRule>
    <cfRule type="cellIs" dxfId="307" priority="40" operator="equal">
      <formula>"Y"</formula>
    </cfRule>
  </conditionalFormatting>
  <conditionalFormatting sqref="E10:E15">
    <cfRule type="cellIs" dxfId="306" priority="59" operator="equal">
      <formula>"N"</formula>
    </cfRule>
    <cfRule type="cellIs" dxfId="305" priority="60" operator="equal">
      <formula>"Y"</formula>
    </cfRule>
  </conditionalFormatting>
  <conditionalFormatting sqref="E45">
    <cfRule type="cellIs" dxfId="304" priority="18" operator="equal">
      <formula>"N"</formula>
    </cfRule>
    <cfRule type="cellIs" dxfId="303" priority="19" operator="equal">
      <formula>"Y"</formula>
    </cfRule>
  </conditionalFormatting>
  <conditionalFormatting sqref="E3:H3">
    <cfRule type="cellIs" dxfId="302" priority="43" operator="equal">
      <formula>"N"</formula>
    </cfRule>
  </conditionalFormatting>
  <conditionalFormatting sqref="E19:H20">
    <cfRule type="cellIs" dxfId="301" priority="57" operator="equal">
      <formula>"N"</formula>
    </cfRule>
  </conditionalFormatting>
  <conditionalFormatting sqref="E32:H32">
    <cfRule type="cellIs" dxfId="300" priority="55" operator="equal">
      <formula>"N"</formula>
    </cfRule>
  </conditionalFormatting>
  <conditionalFormatting sqref="F5:H10">
    <cfRule type="cellIs" dxfId="299" priority="5" operator="equal">
      <formula>"N"</formula>
    </cfRule>
    <cfRule type="cellIs" dxfId="298" priority="6" operator="equal">
      <formula>"Y"</formula>
    </cfRule>
  </conditionalFormatting>
  <conditionalFormatting sqref="F12:H16">
    <cfRule type="cellIs" dxfId="297" priority="1" operator="equal">
      <formula>"N"</formula>
    </cfRule>
    <cfRule type="cellIs" dxfId="296" priority="2" operator="equal">
      <formula>"Y"</formula>
    </cfRule>
  </conditionalFormatting>
  <conditionalFormatting sqref="F45:H52">
    <cfRule type="cellIs" dxfId="295" priority="9" operator="equal">
      <formula>"N"</formula>
    </cfRule>
    <cfRule type="cellIs" dxfId="294" priority="10" operator="equal">
      <formula>"Y"</formula>
    </cfRule>
  </conditionalFormatting>
  <printOptions horizontalCentered="1"/>
  <pageMargins left="0" right="0" top="0.15748031496062992" bottom="0.19685039370078741" header="0.11811023622047245" footer="0"/>
  <pageSetup scale="89" fitToHeight="0" orientation="landscape" r:id="rId1"/>
  <headerFooter>
    <oddFooter>&amp;L5S Report&amp;CToul Sangke Branch&amp;RPage &amp;P of &amp;N</oddFooter>
  </headerFooter>
  <rowBreaks count="1" manualBreakCount="1">
    <brk id="30" max="1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08"/>
  <sheetViews>
    <sheetView view="pageBreakPreview" zoomScaleNormal="100" zoomScaleSheetLayoutView="100" workbookViewId="0">
      <pane ySplit="3" topLeftCell="A4" activePane="bottomLeft" state="frozen"/>
      <selection pane="bottomLeft" sqref="A1:I1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9" width="32.6328125" style="6" customWidth="1"/>
    <col min="10" max="10" width="40.6328125" customWidth="1"/>
    <col min="11" max="11" width="7.08984375" customWidth="1"/>
  </cols>
  <sheetData>
    <row r="1" spans="1:11" ht="16" customHeight="1" x14ac:dyDescent="0.45">
      <c r="A1" s="115" t="s">
        <v>390</v>
      </c>
      <c r="B1" s="115"/>
      <c r="C1" s="115"/>
      <c r="D1" s="115"/>
      <c r="E1" s="115"/>
      <c r="F1" s="115"/>
      <c r="G1" s="115"/>
      <c r="H1" s="115"/>
      <c r="I1" s="115"/>
      <c r="J1" s="11" t="s">
        <v>66</v>
      </c>
      <c r="K1" s="12"/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/>
    <row r="5" spans="1:11" hidden="1" x14ac:dyDescent="0.35">
      <c r="A5" s="7"/>
      <c r="B5" s="7"/>
      <c r="C5" s="7"/>
      <c r="D5" s="7"/>
      <c r="E5" s="26">
        <f>SUM(E6:E109)</f>
        <v>88</v>
      </c>
      <c r="F5" s="26">
        <f>SUM(F6:F109)</f>
        <v>3</v>
      </c>
      <c r="G5" s="26">
        <f>SUM(G6:G109)</f>
        <v>73</v>
      </c>
      <c r="H5" s="26">
        <f>SUM(H6:H109)</f>
        <v>12</v>
      </c>
      <c r="I5" s="9">
        <f>G5/(E5-F5)</f>
        <v>0.85882352941176465</v>
      </c>
      <c r="J5" s="8"/>
      <c r="K5" s="9"/>
    </row>
    <row r="6" spans="1:11" x14ac:dyDescent="0.35">
      <c r="A6" s="78">
        <v>1</v>
      </c>
      <c r="B6" s="78" t="s">
        <v>275</v>
      </c>
      <c r="C6" s="4" t="s">
        <v>276</v>
      </c>
      <c r="D6" s="5" t="s">
        <v>21</v>
      </c>
      <c r="E6" s="5">
        <v>3</v>
      </c>
      <c r="F6" s="5">
        <f>IF($D6=$F$3,$E6,0)</f>
        <v>0</v>
      </c>
      <c r="G6" s="5">
        <f>IF(D6=$G$3,$E6,0)</f>
        <v>3</v>
      </c>
      <c r="H6" s="5">
        <f>IF($D6=$H$3,$E6,0)</f>
        <v>0</v>
      </c>
      <c r="I6" s="13"/>
      <c r="J6" s="79"/>
      <c r="K6" s="116">
        <f>SUM(G6:G17)/SUM(G6:H17)</f>
        <v>1</v>
      </c>
    </row>
    <row r="7" spans="1:11" x14ac:dyDescent="0.35">
      <c r="A7" s="78"/>
      <c r="B7" s="78"/>
      <c r="C7" s="4" t="s">
        <v>4</v>
      </c>
      <c r="D7" s="5" t="s">
        <v>21</v>
      </c>
      <c r="E7" s="5">
        <v>3</v>
      </c>
      <c r="F7" s="5">
        <f t="shared" ref="F7:F10" si="0">IF(D7="NA",E7,0)</f>
        <v>0</v>
      </c>
      <c r="G7" s="5">
        <f t="shared" ref="G7:G10" si="1">IF(D7=$G$3,E7,0)</f>
        <v>3</v>
      </c>
      <c r="H7" s="5">
        <f t="shared" ref="H7:H10" si="2">IF($D7=$H$3,$E7,0)</f>
        <v>0</v>
      </c>
      <c r="I7" s="13"/>
      <c r="J7" s="79"/>
      <c r="K7" s="117"/>
    </row>
    <row r="8" spans="1:11" x14ac:dyDescent="0.35">
      <c r="A8" s="78"/>
      <c r="B8" s="78"/>
      <c r="C8" s="4" t="s">
        <v>22</v>
      </c>
      <c r="D8" s="5" t="s">
        <v>21</v>
      </c>
      <c r="E8" s="5">
        <v>5</v>
      </c>
      <c r="F8" s="5">
        <f t="shared" si="0"/>
        <v>0</v>
      </c>
      <c r="G8" s="5">
        <f t="shared" si="1"/>
        <v>5</v>
      </c>
      <c r="H8" s="5">
        <f t="shared" si="2"/>
        <v>0</v>
      </c>
      <c r="I8" s="13"/>
      <c r="J8" s="79"/>
      <c r="K8" s="117"/>
    </row>
    <row r="9" spans="1:11" x14ac:dyDescent="0.35">
      <c r="A9" s="78"/>
      <c r="B9" s="78"/>
      <c r="C9" s="4" t="s">
        <v>6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13"/>
      <c r="J9" s="79"/>
      <c r="K9" s="117"/>
    </row>
    <row r="10" spans="1:11" x14ac:dyDescent="0.35">
      <c r="A10" s="78"/>
      <c r="B10" s="78"/>
      <c r="C10" s="4" t="s">
        <v>27</v>
      </c>
      <c r="D10" s="5" t="s">
        <v>21</v>
      </c>
      <c r="E10" s="5">
        <v>2</v>
      </c>
      <c r="F10" s="5">
        <f t="shared" si="0"/>
        <v>0</v>
      </c>
      <c r="G10" s="5">
        <f t="shared" si="1"/>
        <v>2</v>
      </c>
      <c r="H10" s="5">
        <f t="shared" si="2"/>
        <v>0</v>
      </c>
      <c r="I10" s="13"/>
      <c r="J10" s="79"/>
      <c r="K10" s="117"/>
    </row>
    <row r="11" spans="1:11" x14ac:dyDescent="0.35">
      <c r="A11" s="78"/>
      <c r="B11" s="78"/>
      <c r="C11" s="4" t="s">
        <v>74</v>
      </c>
      <c r="D11" s="5"/>
      <c r="E11" s="5"/>
      <c r="F11" s="5"/>
      <c r="G11" s="5"/>
      <c r="H11" s="5"/>
      <c r="I11" s="13"/>
      <c r="J11" s="79"/>
      <c r="K11" s="117"/>
    </row>
    <row r="12" spans="1:11" x14ac:dyDescent="0.35">
      <c r="A12" s="78"/>
      <c r="B12" s="78"/>
      <c r="C12" s="4"/>
      <c r="D12" s="5"/>
      <c r="E12" s="5"/>
      <c r="F12" s="5"/>
      <c r="G12" s="5"/>
      <c r="H12" s="5"/>
      <c r="I12" s="13"/>
      <c r="J12" s="79"/>
      <c r="K12" s="117"/>
    </row>
    <row r="13" spans="1:11" x14ac:dyDescent="0.35">
      <c r="A13" s="78"/>
      <c r="B13" s="78"/>
      <c r="C13" s="60"/>
      <c r="D13" s="5"/>
      <c r="E13" s="5"/>
      <c r="F13" s="5"/>
      <c r="G13" s="5"/>
      <c r="H13" s="5"/>
      <c r="I13" s="21"/>
      <c r="J13" s="79"/>
      <c r="K13" s="117"/>
    </row>
    <row r="14" spans="1:11" x14ac:dyDescent="0.35">
      <c r="A14" s="78"/>
      <c r="B14" s="78"/>
      <c r="C14" s="4"/>
      <c r="D14" s="5"/>
      <c r="E14" s="5"/>
      <c r="F14" s="5"/>
      <c r="G14" s="5"/>
      <c r="H14" s="5"/>
      <c r="I14" s="13"/>
      <c r="J14" s="79"/>
      <c r="K14" s="117"/>
    </row>
    <row r="15" spans="1:11" x14ac:dyDescent="0.35">
      <c r="A15" s="78"/>
      <c r="B15" s="78"/>
      <c r="C15" s="4"/>
      <c r="D15" s="5"/>
      <c r="E15" s="5"/>
      <c r="F15" s="5"/>
      <c r="G15" s="5"/>
      <c r="H15" s="5"/>
      <c r="I15" s="13"/>
      <c r="J15" s="79"/>
      <c r="K15" s="117"/>
    </row>
    <row r="16" spans="1:11" x14ac:dyDescent="0.35">
      <c r="A16" s="78"/>
      <c r="B16" s="78"/>
      <c r="C16" s="4"/>
      <c r="D16" s="5"/>
      <c r="E16" s="5"/>
      <c r="F16" s="5"/>
      <c r="G16" s="5"/>
      <c r="H16" s="5"/>
      <c r="I16" s="13"/>
      <c r="J16" s="79"/>
      <c r="K16" s="117"/>
    </row>
    <row r="17" spans="1:12" x14ac:dyDescent="0.35">
      <c r="A17" s="78"/>
      <c r="B17" s="78"/>
      <c r="C17" s="4"/>
      <c r="D17" s="5"/>
      <c r="E17" s="5"/>
      <c r="F17" s="5"/>
      <c r="G17" s="5"/>
      <c r="H17" s="5"/>
      <c r="I17" s="13"/>
      <c r="J17" s="79"/>
      <c r="K17" s="118"/>
      <c r="L17" s="56">
        <f>K6</f>
        <v>1</v>
      </c>
    </row>
    <row r="18" spans="1:12" ht="4" customHeight="1" x14ac:dyDescent="0.35"/>
    <row r="19" spans="1:12" x14ac:dyDescent="0.35">
      <c r="A19" s="78">
        <v>2</v>
      </c>
      <c r="B19" s="106" t="s">
        <v>277</v>
      </c>
      <c r="C19" s="4" t="s">
        <v>278</v>
      </c>
      <c r="D19" s="5" t="s">
        <v>21</v>
      </c>
      <c r="E19" s="5">
        <v>1</v>
      </c>
      <c r="F19" s="5">
        <f>IF($D19=$F$3,$E19,0)</f>
        <v>0</v>
      </c>
      <c r="G19" s="5">
        <f>IF(D19=$G$3,$E19,0)</f>
        <v>1</v>
      </c>
      <c r="H19" s="5">
        <f>IF($D19=$H$3,$E19,0)</f>
        <v>0</v>
      </c>
      <c r="I19" s="13"/>
      <c r="J19" s="79"/>
      <c r="K19" s="86">
        <f>SUM(G19:G30)/SUM(G19:H30)</f>
        <v>0.8</v>
      </c>
    </row>
    <row r="20" spans="1:12" x14ac:dyDescent="0.35">
      <c r="A20" s="78"/>
      <c r="B20" s="106"/>
      <c r="C20" s="4" t="s">
        <v>4</v>
      </c>
      <c r="D20" s="5" t="s">
        <v>21</v>
      </c>
      <c r="E20" s="5">
        <v>3</v>
      </c>
      <c r="F20" s="5">
        <f t="shared" ref="F20:F23" si="3">IF(D20="NA",E20,0)</f>
        <v>0</v>
      </c>
      <c r="G20" s="5">
        <f t="shared" ref="G20:G23" si="4">IF(D20=$G$3,E20,0)</f>
        <v>3</v>
      </c>
      <c r="H20" s="5">
        <f t="shared" ref="H20:H23" si="5">IF($D20=$H$3,$E20,0)</f>
        <v>0</v>
      </c>
      <c r="I20" s="13"/>
      <c r="J20" s="79"/>
      <c r="K20" s="87"/>
    </row>
    <row r="21" spans="1:12" x14ac:dyDescent="0.35">
      <c r="A21" s="78"/>
      <c r="B21" s="106"/>
      <c r="C21" s="4" t="s">
        <v>279</v>
      </c>
      <c r="D21" s="5" t="s">
        <v>21</v>
      </c>
      <c r="E21" s="5">
        <v>2</v>
      </c>
      <c r="F21" s="5">
        <f t="shared" si="3"/>
        <v>0</v>
      </c>
      <c r="G21" s="5">
        <f t="shared" si="4"/>
        <v>2</v>
      </c>
      <c r="H21" s="5">
        <f t="shared" si="5"/>
        <v>0</v>
      </c>
      <c r="I21" s="13"/>
      <c r="J21" s="79"/>
      <c r="K21" s="87"/>
    </row>
    <row r="22" spans="1:12" x14ac:dyDescent="0.35">
      <c r="A22" s="78"/>
      <c r="B22" s="106"/>
      <c r="C22" s="4" t="s">
        <v>6</v>
      </c>
      <c r="D22" s="5" t="s">
        <v>10</v>
      </c>
      <c r="E22" s="5">
        <v>2</v>
      </c>
      <c r="F22" s="5">
        <f t="shared" si="3"/>
        <v>0</v>
      </c>
      <c r="G22" s="5">
        <f t="shared" si="4"/>
        <v>0</v>
      </c>
      <c r="H22" s="5">
        <f t="shared" si="5"/>
        <v>2</v>
      </c>
      <c r="I22" s="13" t="s">
        <v>214</v>
      </c>
      <c r="J22" s="79"/>
      <c r="K22" s="87"/>
    </row>
    <row r="23" spans="1:12" x14ac:dyDescent="0.35">
      <c r="A23" s="78"/>
      <c r="B23" s="106"/>
      <c r="C23" s="4" t="s">
        <v>27</v>
      </c>
      <c r="D23" s="5" t="s">
        <v>21</v>
      </c>
      <c r="E23" s="5">
        <v>2</v>
      </c>
      <c r="F23" s="5">
        <f t="shared" si="3"/>
        <v>0</v>
      </c>
      <c r="G23" s="5">
        <f t="shared" si="4"/>
        <v>2</v>
      </c>
      <c r="H23" s="5">
        <f t="shared" si="5"/>
        <v>0</v>
      </c>
      <c r="I23" s="13"/>
      <c r="J23" s="79"/>
      <c r="K23" s="87"/>
    </row>
    <row r="24" spans="1:12" x14ac:dyDescent="0.35">
      <c r="A24" s="78"/>
      <c r="B24" s="106"/>
      <c r="C24" s="4" t="s">
        <v>301</v>
      </c>
      <c r="D24" s="5"/>
      <c r="E24" s="5"/>
      <c r="F24" s="5"/>
      <c r="G24" s="5"/>
      <c r="H24" s="5"/>
      <c r="I24" s="13"/>
      <c r="J24" s="79"/>
      <c r="K24" s="87"/>
    </row>
    <row r="25" spans="1:12" x14ac:dyDescent="0.35">
      <c r="A25" s="78"/>
      <c r="B25" s="106"/>
      <c r="C25" s="4"/>
      <c r="D25" s="5"/>
      <c r="E25" s="5"/>
      <c r="F25" s="5"/>
      <c r="G25" s="5"/>
      <c r="H25" s="5"/>
      <c r="I25" s="5"/>
      <c r="J25" s="79"/>
      <c r="K25" s="87"/>
    </row>
    <row r="26" spans="1:12" x14ac:dyDescent="0.35">
      <c r="A26" s="78"/>
      <c r="B26" s="106"/>
      <c r="C26" s="4"/>
      <c r="D26" s="5"/>
      <c r="E26" s="5"/>
      <c r="F26" s="5"/>
      <c r="G26" s="5"/>
      <c r="H26" s="5"/>
      <c r="I26" s="5"/>
      <c r="J26" s="79"/>
      <c r="K26" s="87"/>
    </row>
    <row r="27" spans="1:12" x14ac:dyDescent="0.35">
      <c r="A27" s="78"/>
      <c r="B27" s="106"/>
      <c r="C27" s="4"/>
      <c r="D27" s="5"/>
      <c r="E27" s="5"/>
      <c r="F27" s="5"/>
      <c r="G27" s="5"/>
      <c r="H27" s="5"/>
      <c r="I27" s="5"/>
      <c r="J27" s="79"/>
      <c r="K27" s="87"/>
    </row>
    <row r="28" spans="1:12" x14ac:dyDescent="0.35">
      <c r="A28" s="78"/>
      <c r="B28" s="106"/>
      <c r="C28" s="4"/>
      <c r="D28" s="5"/>
      <c r="E28" s="5"/>
      <c r="F28" s="5"/>
      <c r="G28" s="5"/>
      <c r="H28" s="5"/>
      <c r="I28" s="5"/>
      <c r="J28" s="79"/>
      <c r="K28" s="87"/>
    </row>
    <row r="29" spans="1:12" x14ac:dyDescent="0.35">
      <c r="A29" s="78"/>
      <c r="B29" s="106"/>
      <c r="C29" s="4"/>
      <c r="D29" s="5"/>
      <c r="E29" s="5"/>
      <c r="F29" s="5"/>
      <c r="G29" s="5"/>
      <c r="H29" s="5"/>
      <c r="I29" s="5"/>
      <c r="J29" s="79"/>
      <c r="K29" s="87"/>
    </row>
    <row r="30" spans="1:12" x14ac:dyDescent="0.35">
      <c r="A30" s="78"/>
      <c r="B30" s="106"/>
      <c r="C30" s="4"/>
      <c r="D30" s="5"/>
      <c r="E30" s="5"/>
      <c r="F30" s="5"/>
      <c r="G30" s="5"/>
      <c r="H30" s="5"/>
      <c r="I30" s="5"/>
      <c r="J30" s="79"/>
      <c r="K30" s="88"/>
      <c r="L30" s="56">
        <f>K19</f>
        <v>0.8</v>
      </c>
    </row>
    <row r="31" spans="1:12" ht="4" customHeight="1" x14ac:dyDescent="0.35"/>
    <row r="32" spans="1:12" x14ac:dyDescent="0.35">
      <c r="A32" s="78">
        <v>3</v>
      </c>
      <c r="B32" s="78" t="s">
        <v>280</v>
      </c>
      <c r="C32" s="4" t="s">
        <v>4</v>
      </c>
      <c r="D32" s="5" t="s">
        <v>21</v>
      </c>
      <c r="E32" s="5">
        <v>3</v>
      </c>
      <c r="F32" s="5">
        <f>IF($D32=$F$3,$E32,0)</f>
        <v>0</v>
      </c>
      <c r="G32" s="5">
        <f>IF(D32=$G$3,$E32,0)</f>
        <v>3</v>
      </c>
      <c r="H32" s="5">
        <f>IF($D32=$H$3,$E32,0)</f>
        <v>0</v>
      </c>
      <c r="I32" s="13"/>
      <c r="J32" s="79"/>
      <c r="K32" s="86">
        <f>SUM(G32:G43)/SUM(G32:H43)</f>
        <v>0.9</v>
      </c>
    </row>
    <row r="33" spans="1:12" x14ac:dyDescent="0.35">
      <c r="A33" s="78"/>
      <c r="B33" s="78"/>
      <c r="C33" s="4" t="s">
        <v>281</v>
      </c>
      <c r="D33" s="5" t="s">
        <v>10</v>
      </c>
      <c r="E33" s="5">
        <v>1</v>
      </c>
      <c r="F33" s="5">
        <f t="shared" ref="F33:F36" si="6">IF(D33="NA",E33,0)</f>
        <v>0</v>
      </c>
      <c r="G33" s="5">
        <f t="shared" ref="G33:G36" si="7">IF(D33=$G$3,E33,0)</f>
        <v>0</v>
      </c>
      <c r="H33" s="5">
        <f t="shared" ref="H33:H36" si="8">IF($D33=$H$3,$E33,0)</f>
        <v>1</v>
      </c>
      <c r="I33" s="13" t="s">
        <v>152</v>
      </c>
      <c r="J33" s="79"/>
      <c r="K33" s="87"/>
    </row>
    <row r="34" spans="1:12" x14ac:dyDescent="0.35">
      <c r="A34" s="78"/>
      <c r="B34" s="78"/>
      <c r="C34" s="4" t="s">
        <v>6</v>
      </c>
      <c r="D34" s="5" t="s">
        <v>21</v>
      </c>
      <c r="E34" s="5">
        <v>2</v>
      </c>
      <c r="F34" s="5">
        <f t="shared" si="6"/>
        <v>0</v>
      </c>
      <c r="G34" s="5">
        <f t="shared" si="7"/>
        <v>2</v>
      </c>
      <c r="H34" s="5">
        <f t="shared" si="8"/>
        <v>0</v>
      </c>
      <c r="I34" s="13"/>
      <c r="J34" s="79"/>
      <c r="K34" s="87"/>
    </row>
    <row r="35" spans="1:12" x14ac:dyDescent="0.35">
      <c r="A35" s="78"/>
      <c r="B35" s="78"/>
      <c r="C35" s="4" t="s">
        <v>27</v>
      </c>
      <c r="D35" s="5" t="s">
        <v>21</v>
      </c>
      <c r="E35" s="5">
        <v>2</v>
      </c>
      <c r="F35" s="5">
        <f t="shared" si="6"/>
        <v>0</v>
      </c>
      <c r="G35" s="5">
        <f t="shared" si="7"/>
        <v>2</v>
      </c>
      <c r="H35" s="5">
        <f t="shared" si="8"/>
        <v>0</v>
      </c>
      <c r="I35" s="13"/>
      <c r="J35" s="79"/>
      <c r="K35" s="87"/>
    </row>
    <row r="36" spans="1:12" x14ac:dyDescent="0.35">
      <c r="A36" s="78"/>
      <c r="B36" s="78"/>
      <c r="C36" s="4" t="s">
        <v>282</v>
      </c>
      <c r="D36" s="5" t="s">
        <v>21</v>
      </c>
      <c r="E36" s="5">
        <v>2</v>
      </c>
      <c r="F36" s="5">
        <f t="shared" si="6"/>
        <v>0</v>
      </c>
      <c r="G36" s="5">
        <f t="shared" si="7"/>
        <v>2</v>
      </c>
      <c r="H36" s="5">
        <f t="shared" si="8"/>
        <v>0</v>
      </c>
      <c r="I36" s="13"/>
      <c r="J36" s="79"/>
      <c r="K36" s="87"/>
    </row>
    <row r="37" spans="1:12" x14ac:dyDescent="0.35">
      <c r="A37" s="78"/>
      <c r="B37" s="78"/>
      <c r="C37" s="4" t="s">
        <v>301</v>
      </c>
      <c r="D37" s="5"/>
      <c r="E37" s="5"/>
      <c r="F37" s="5"/>
      <c r="G37" s="5"/>
      <c r="H37" s="5"/>
      <c r="I37" s="13"/>
      <c r="J37" s="79"/>
      <c r="K37" s="87"/>
    </row>
    <row r="38" spans="1:12" x14ac:dyDescent="0.35">
      <c r="A38" s="78"/>
      <c r="B38" s="78"/>
      <c r="C38" s="4"/>
      <c r="D38" s="5"/>
      <c r="E38" s="5"/>
      <c r="F38" s="5"/>
      <c r="G38" s="5"/>
      <c r="H38" s="5"/>
      <c r="I38" s="5"/>
      <c r="J38" s="79"/>
      <c r="K38" s="87"/>
    </row>
    <row r="39" spans="1:12" x14ac:dyDescent="0.35">
      <c r="A39" s="78"/>
      <c r="B39" s="78"/>
      <c r="C39" s="4"/>
      <c r="D39" s="5"/>
      <c r="E39" s="5"/>
      <c r="F39" s="5"/>
      <c r="G39" s="5"/>
      <c r="H39" s="5"/>
      <c r="I39" s="5"/>
      <c r="J39" s="79"/>
      <c r="K39" s="87"/>
    </row>
    <row r="40" spans="1:12" x14ac:dyDescent="0.35">
      <c r="A40" s="78"/>
      <c r="B40" s="78"/>
      <c r="C40" s="4"/>
      <c r="D40" s="5"/>
      <c r="E40" s="5"/>
      <c r="F40" s="5"/>
      <c r="G40" s="5"/>
      <c r="H40" s="5"/>
      <c r="I40" s="5"/>
      <c r="J40" s="79"/>
      <c r="K40" s="87"/>
    </row>
    <row r="41" spans="1:12" x14ac:dyDescent="0.35">
      <c r="A41" s="78"/>
      <c r="B41" s="78"/>
      <c r="C41" s="4"/>
      <c r="D41" s="5"/>
      <c r="E41" s="5"/>
      <c r="F41" s="5"/>
      <c r="G41" s="5"/>
      <c r="H41" s="5"/>
      <c r="I41" s="5"/>
      <c r="J41" s="79"/>
      <c r="K41" s="87"/>
    </row>
    <row r="42" spans="1:12" x14ac:dyDescent="0.35">
      <c r="A42" s="78"/>
      <c r="B42" s="78"/>
      <c r="C42" s="4"/>
      <c r="D42" s="5"/>
      <c r="E42" s="5"/>
      <c r="F42" s="5"/>
      <c r="G42" s="5"/>
      <c r="H42" s="5"/>
      <c r="I42" s="5"/>
      <c r="J42" s="79"/>
      <c r="K42" s="87"/>
    </row>
    <row r="43" spans="1:12" x14ac:dyDescent="0.35">
      <c r="A43" s="78"/>
      <c r="B43" s="78"/>
      <c r="C43" s="4"/>
      <c r="D43" s="5"/>
      <c r="E43" s="5"/>
      <c r="F43" s="5"/>
      <c r="G43" s="5"/>
      <c r="H43" s="5"/>
      <c r="I43" s="5"/>
      <c r="J43" s="79"/>
      <c r="K43" s="88"/>
      <c r="L43" s="56">
        <f>K32</f>
        <v>0.9</v>
      </c>
    </row>
    <row r="44" spans="1:12" ht="4" customHeight="1" x14ac:dyDescent="0.35"/>
    <row r="45" spans="1:12" x14ac:dyDescent="0.35">
      <c r="A45" s="78">
        <v>4</v>
      </c>
      <c r="B45" s="78" t="s">
        <v>178</v>
      </c>
      <c r="C45" s="4" t="s">
        <v>283</v>
      </c>
      <c r="D45" s="5" t="s">
        <v>21</v>
      </c>
      <c r="E45" s="5">
        <v>1</v>
      </c>
      <c r="F45" s="5">
        <f>IF($D45=$F$3,$E45,0)</f>
        <v>0</v>
      </c>
      <c r="G45" s="5">
        <f>IF(D45=$G$3,$E45,0)</f>
        <v>1</v>
      </c>
      <c r="H45" s="5">
        <f>IF($D45=$H$3,$E45,0)</f>
        <v>0</v>
      </c>
      <c r="I45" s="13"/>
      <c r="J45" s="79"/>
      <c r="K45" s="86">
        <f>SUM(G45:G56)/SUM(G45:H56)</f>
        <v>0.16666666666666666</v>
      </c>
    </row>
    <row r="46" spans="1:12" x14ac:dyDescent="0.35">
      <c r="A46" s="78"/>
      <c r="B46" s="78"/>
      <c r="C46" s="4" t="s">
        <v>4</v>
      </c>
      <c r="D46" s="5" t="s">
        <v>10</v>
      </c>
      <c r="E46" s="5">
        <v>3</v>
      </c>
      <c r="F46" s="5">
        <f t="shared" ref="F46:F48" si="9">IF(D46="NA",E46,0)</f>
        <v>0</v>
      </c>
      <c r="G46" s="5">
        <f t="shared" ref="G46:G48" si="10">IF(D46=$G$3,E46,0)</f>
        <v>0</v>
      </c>
      <c r="H46" s="5">
        <f t="shared" ref="H46:H48" si="11">IF($D46=$H$3,$E46,0)</f>
        <v>3</v>
      </c>
      <c r="I46" s="13" t="s">
        <v>329</v>
      </c>
      <c r="J46" s="79"/>
      <c r="K46" s="87"/>
    </row>
    <row r="47" spans="1:12" x14ac:dyDescent="0.35">
      <c r="A47" s="78"/>
      <c r="B47" s="78"/>
      <c r="C47" s="4" t="s">
        <v>6</v>
      </c>
      <c r="D47" s="5" t="s">
        <v>10</v>
      </c>
      <c r="E47" s="5">
        <v>2</v>
      </c>
      <c r="F47" s="5">
        <f t="shared" si="9"/>
        <v>0</v>
      </c>
      <c r="G47" s="5">
        <f t="shared" si="10"/>
        <v>0</v>
      </c>
      <c r="H47" s="5">
        <f t="shared" si="11"/>
        <v>2</v>
      </c>
      <c r="I47" s="13" t="s">
        <v>214</v>
      </c>
      <c r="J47" s="79"/>
      <c r="K47" s="87"/>
    </row>
    <row r="48" spans="1:12" x14ac:dyDescent="0.35">
      <c r="A48" s="78"/>
      <c r="B48" s="78"/>
      <c r="C48" s="4" t="s">
        <v>74</v>
      </c>
      <c r="D48" s="5" t="s">
        <v>9</v>
      </c>
      <c r="E48" s="5">
        <v>2</v>
      </c>
      <c r="F48" s="5">
        <f t="shared" si="9"/>
        <v>2</v>
      </c>
      <c r="G48" s="5">
        <f t="shared" si="10"/>
        <v>0</v>
      </c>
      <c r="H48" s="5">
        <f t="shared" si="11"/>
        <v>0</v>
      </c>
      <c r="I48" s="13"/>
      <c r="J48" s="79"/>
      <c r="K48" s="87"/>
    </row>
    <row r="49" spans="1:11" x14ac:dyDescent="0.35">
      <c r="A49" s="78"/>
      <c r="B49" s="78"/>
      <c r="C49" s="4"/>
      <c r="D49" s="5"/>
      <c r="E49" s="5"/>
      <c r="F49" s="5"/>
      <c r="G49" s="5"/>
      <c r="H49" s="5"/>
      <c r="I49" s="13"/>
      <c r="J49" s="79"/>
      <c r="K49" s="87"/>
    </row>
    <row r="50" spans="1:11" x14ac:dyDescent="0.35">
      <c r="A50" s="78"/>
      <c r="B50" s="78"/>
      <c r="C50" s="4"/>
      <c r="D50" s="5"/>
      <c r="E50" s="5"/>
      <c r="F50" s="5"/>
      <c r="G50" s="5"/>
      <c r="H50" s="5"/>
      <c r="I50" s="13"/>
      <c r="J50" s="79"/>
      <c r="K50" s="87"/>
    </row>
    <row r="51" spans="1:11" x14ac:dyDescent="0.35">
      <c r="A51" s="78"/>
      <c r="B51" s="78"/>
      <c r="C51" s="4"/>
      <c r="D51" s="5"/>
      <c r="E51" s="5"/>
      <c r="F51" s="5"/>
      <c r="G51" s="5"/>
      <c r="H51" s="5"/>
      <c r="I51" s="5"/>
      <c r="J51" s="79"/>
      <c r="K51" s="87"/>
    </row>
    <row r="52" spans="1:11" x14ac:dyDescent="0.35">
      <c r="A52" s="78"/>
      <c r="B52" s="78"/>
      <c r="C52" s="4"/>
      <c r="D52" s="5"/>
      <c r="E52" s="5"/>
      <c r="F52" s="5"/>
      <c r="G52" s="5"/>
      <c r="H52" s="5"/>
      <c r="I52" s="5"/>
      <c r="J52" s="79"/>
      <c r="K52" s="87"/>
    </row>
    <row r="53" spans="1:11" x14ac:dyDescent="0.35">
      <c r="A53" s="78"/>
      <c r="B53" s="78"/>
      <c r="C53" s="4"/>
      <c r="D53" s="5"/>
      <c r="E53" s="5"/>
      <c r="F53" s="5"/>
      <c r="G53" s="5"/>
      <c r="H53" s="5"/>
      <c r="I53" s="5"/>
      <c r="J53" s="79"/>
      <c r="K53" s="87"/>
    </row>
    <row r="54" spans="1:11" x14ac:dyDescent="0.35">
      <c r="A54" s="78"/>
      <c r="B54" s="78"/>
      <c r="C54" s="4"/>
      <c r="D54" s="5"/>
      <c r="E54" s="5"/>
      <c r="F54" s="5"/>
      <c r="G54" s="5"/>
      <c r="H54" s="5"/>
      <c r="I54" s="5"/>
      <c r="J54" s="79"/>
      <c r="K54" s="87"/>
    </row>
    <row r="55" spans="1:11" x14ac:dyDescent="0.35">
      <c r="A55" s="78"/>
      <c r="B55" s="78"/>
      <c r="C55" s="4"/>
      <c r="D55" s="5"/>
      <c r="E55" s="5"/>
      <c r="F55" s="5"/>
      <c r="G55" s="5"/>
      <c r="H55" s="5"/>
      <c r="I55" s="5"/>
      <c r="J55" s="79"/>
      <c r="K55" s="87"/>
    </row>
    <row r="56" spans="1:11" x14ac:dyDescent="0.35">
      <c r="A56" s="78"/>
      <c r="B56" s="78"/>
      <c r="C56" s="4"/>
      <c r="D56" s="5"/>
      <c r="E56" s="5"/>
      <c r="F56" s="5"/>
      <c r="G56" s="5"/>
      <c r="H56" s="5"/>
      <c r="I56" s="5"/>
      <c r="J56" s="79"/>
      <c r="K56" s="88"/>
    </row>
    <row r="57" spans="1:11" ht="4" customHeight="1" x14ac:dyDescent="0.35"/>
    <row r="58" spans="1:11" x14ac:dyDescent="0.35">
      <c r="A58" s="78">
        <v>5</v>
      </c>
      <c r="B58" s="78" t="s">
        <v>178</v>
      </c>
      <c r="C58" s="4" t="s">
        <v>4</v>
      </c>
      <c r="D58" s="5" t="s">
        <v>21</v>
      </c>
      <c r="E58" s="5">
        <v>3</v>
      </c>
      <c r="F58" s="5">
        <f>IF($D58=$F$3,$E58,0)</f>
        <v>0</v>
      </c>
      <c r="G58" s="5">
        <f>IF(D58=$G$3,$E58,0)</f>
        <v>3</v>
      </c>
      <c r="H58" s="5">
        <f>IF($D58=$H$3,$E58,0)</f>
        <v>0</v>
      </c>
      <c r="I58" s="13"/>
      <c r="J58" s="79"/>
      <c r="K58" s="86">
        <f>SUM(G58:G69)/SUM(G58:H69)</f>
        <v>0.7142857142857143</v>
      </c>
    </row>
    <row r="59" spans="1:11" x14ac:dyDescent="0.35">
      <c r="A59" s="78"/>
      <c r="B59" s="78"/>
      <c r="C59" s="4" t="s">
        <v>6</v>
      </c>
      <c r="D59" s="5" t="s">
        <v>21</v>
      </c>
      <c r="E59" s="5">
        <v>2</v>
      </c>
      <c r="F59" s="5">
        <f t="shared" ref="F59:F60" si="12">IF(D59="NA",E59,0)</f>
        <v>0</v>
      </c>
      <c r="G59" s="5">
        <f t="shared" ref="G59:G60" si="13">IF(D59=$G$3,E59,0)</f>
        <v>2</v>
      </c>
      <c r="H59" s="5">
        <f t="shared" ref="H59:H60" si="14">IF($D59=$H$3,$E59,0)</f>
        <v>0</v>
      </c>
      <c r="I59" s="13"/>
      <c r="J59" s="79"/>
      <c r="K59" s="87"/>
    </row>
    <row r="60" spans="1:11" x14ac:dyDescent="0.35">
      <c r="A60" s="78"/>
      <c r="B60" s="78"/>
      <c r="C60" s="4" t="s">
        <v>318</v>
      </c>
      <c r="D60" s="5" t="s">
        <v>10</v>
      </c>
      <c r="E60" s="5">
        <v>2</v>
      </c>
      <c r="F60" s="5">
        <f t="shared" si="12"/>
        <v>0</v>
      </c>
      <c r="G60" s="5">
        <f t="shared" si="13"/>
        <v>0</v>
      </c>
      <c r="H60" s="5">
        <f t="shared" si="14"/>
        <v>2</v>
      </c>
      <c r="I60" s="13" t="s">
        <v>350</v>
      </c>
      <c r="J60" s="79"/>
      <c r="K60" s="87"/>
    </row>
    <row r="61" spans="1:11" x14ac:dyDescent="0.35">
      <c r="A61" s="78"/>
      <c r="B61" s="78"/>
      <c r="C61" s="4"/>
      <c r="D61" s="5"/>
      <c r="E61" s="5"/>
      <c r="F61" s="5"/>
      <c r="G61" s="5"/>
      <c r="H61" s="5"/>
      <c r="I61" s="13"/>
      <c r="J61" s="79"/>
      <c r="K61" s="87"/>
    </row>
    <row r="62" spans="1:11" x14ac:dyDescent="0.35">
      <c r="A62" s="78"/>
      <c r="B62" s="78"/>
      <c r="C62" s="4"/>
      <c r="D62" s="5"/>
      <c r="E62" s="5"/>
      <c r="F62" s="5"/>
      <c r="G62" s="5"/>
      <c r="H62" s="5"/>
      <c r="I62" s="13"/>
      <c r="J62" s="79"/>
      <c r="K62" s="87"/>
    </row>
    <row r="63" spans="1:11" x14ac:dyDescent="0.35">
      <c r="A63" s="78"/>
      <c r="B63" s="78"/>
      <c r="C63" s="4"/>
      <c r="D63" s="5"/>
      <c r="E63" s="5"/>
      <c r="F63" s="5"/>
      <c r="G63" s="5"/>
      <c r="H63" s="5"/>
      <c r="I63" s="13"/>
      <c r="J63" s="79"/>
      <c r="K63" s="87"/>
    </row>
    <row r="64" spans="1:11" x14ac:dyDescent="0.35">
      <c r="A64" s="78"/>
      <c r="B64" s="78"/>
      <c r="C64" s="4"/>
      <c r="D64" s="5"/>
      <c r="E64" s="5"/>
      <c r="F64" s="5"/>
      <c r="G64" s="5"/>
      <c r="H64" s="5"/>
      <c r="I64" s="5"/>
      <c r="J64" s="79"/>
      <c r="K64" s="87"/>
    </row>
    <row r="65" spans="1:11" x14ac:dyDescent="0.35">
      <c r="A65" s="78"/>
      <c r="B65" s="78"/>
      <c r="C65" s="4"/>
      <c r="D65" s="5"/>
      <c r="E65" s="5"/>
      <c r="F65" s="5"/>
      <c r="G65" s="5"/>
      <c r="H65" s="5"/>
      <c r="I65" s="5"/>
      <c r="J65" s="79"/>
      <c r="K65" s="87"/>
    </row>
    <row r="66" spans="1:11" x14ac:dyDescent="0.35">
      <c r="A66" s="78"/>
      <c r="B66" s="78"/>
      <c r="C66" s="4"/>
      <c r="D66" s="5"/>
      <c r="E66" s="5"/>
      <c r="F66" s="5"/>
      <c r="G66" s="5"/>
      <c r="H66" s="5"/>
      <c r="I66" s="5"/>
      <c r="J66" s="79"/>
      <c r="K66" s="87"/>
    </row>
    <row r="67" spans="1:11" x14ac:dyDescent="0.35">
      <c r="A67" s="78"/>
      <c r="B67" s="78"/>
      <c r="C67" s="4"/>
      <c r="D67" s="5"/>
      <c r="E67" s="5"/>
      <c r="F67" s="5"/>
      <c r="G67" s="5"/>
      <c r="H67" s="5"/>
      <c r="I67" s="5"/>
      <c r="J67" s="79"/>
      <c r="K67" s="87"/>
    </row>
    <row r="68" spans="1:11" x14ac:dyDescent="0.35">
      <c r="A68" s="78"/>
      <c r="B68" s="78"/>
      <c r="C68" s="4"/>
      <c r="D68" s="5"/>
      <c r="E68" s="5"/>
      <c r="F68" s="5"/>
      <c r="G68" s="5"/>
      <c r="H68" s="5"/>
      <c r="I68" s="5"/>
      <c r="J68" s="79"/>
      <c r="K68" s="87"/>
    </row>
    <row r="69" spans="1:11" x14ac:dyDescent="0.35">
      <c r="A69" s="78"/>
      <c r="B69" s="78"/>
      <c r="C69" s="4"/>
      <c r="D69" s="5"/>
      <c r="E69" s="5"/>
      <c r="F69" s="5"/>
      <c r="G69" s="5"/>
      <c r="H69" s="5"/>
      <c r="I69" s="5"/>
      <c r="J69" s="79"/>
      <c r="K69" s="88"/>
    </row>
    <row r="70" spans="1:11" ht="4" customHeight="1" x14ac:dyDescent="0.35"/>
    <row r="71" spans="1:11" x14ac:dyDescent="0.35">
      <c r="A71" s="78">
        <v>6</v>
      </c>
      <c r="B71" s="106" t="s">
        <v>326</v>
      </c>
      <c r="C71" s="4" t="s">
        <v>4</v>
      </c>
      <c r="D71" s="5" t="s">
        <v>21</v>
      </c>
      <c r="E71" s="5">
        <v>3</v>
      </c>
      <c r="F71" s="5">
        <f>IF($D71=$F$3,$E71,0)</f>
        <v>0</v>
      </c>
      <c r="G71" s="5">
        <f>IF(D71=$G$3,$E71,0)</f>
        <v>3</v>
      </c>
      <c r="H71" s="5">
        <f>IF($D71=$H$3,$E71,0)</f>
        <v>0</v>
      </c>
      <c r="I71" s="28"/>
      <c r="J71" s="79"/>
      <c r="K71" s="86">
        <f>SUM(G71:G82)/SUM(G71:H82)</f>
        <v>1</v>
      </c>
    </row>
    <row r="72" spans="1:11" x14ac:dyDescent="0.35">
      <c r="A72" s="78"/>
      <c r="B72" s="106"/>
      <c r="C72" s="4" t="s">
        <v>6</v>
      </c>
      <c r="D72" s="5" t="s">
        <v>21</v>
      </c>
      <c r="E72" s="5">
        <v>2</v>
      </c>
      <c r="F72" s="5">
        <f t="shared" ref="F72:F74" si="15">IF(D72="NA",E72,0)</f>
        <v>0</v>
      </c>
      <c r="G72" s="5">
        <f t="shared" ref="G72:G74" si="16">IF(D72=$G$3,E72,0)</f>
        <v>2</v>
      </c>
      <c r="H72" s="5">
        <f t="shared" ref="H72:H74" si="17">IF($D72=$H$3,$E72,0)</f>
        <v>0</v>
      </c>
      <c r="I72" s="13"/>
      <c r="J72" s="79"/>
      <c r="K72" s="87"/>
    </row>
    <row r="73" spans="1:11" x14ac:dyDescent="0.35">
      <c r="A73" s="78"/>
      <c r="B73" s="106"/>
      <c r="C73" s="4" t="s">
        <v>327</v>
      </c>
      <c r="D73" s="5" t="s">
        <v>21</v>
      </c>
      <c r="E73" s="5">
        <v>3</v>
      </c>
      <c r="F73" s="5">
        <f t="shared" si="15"/>
        <v>0</v>
      </c>
      <c r="G73" s="5">
        <f t="shared" si="16"/>
        <v>3</v>
      </c>
      <c r="H73" s="5">
        <f t="shared" si="17"/>
        <v>0</v>
      </c>
      <c r="I73" s="13"/>
      <c r="J73" s="79"/>
      <c r="K73" s="87"/>
    </row>
    <row r="74" spans="1:11" x14ac:dyDescent="0.35">
      <c r="A74" s="78"/>
      <c r="B74" s="106"/>
      <c r="C74" s="4" t="s">
        <v>328</v>
      </c>
      <c r="D74" s="5" t="s">
        <v>21</v>
      </c>
      <c r="E74" s="5">
        <v>1</v>
      </c>
      <c r="F74" s="5">
        <f t="shared" si="15"/>
        <v>0</v>
      </c>
      <c r="G74" s="5">
        <f t="shared" si="16"/>
        <v>1</v>
      </c>
      <c r="H74" s="5">
        <f t="shared" si="17"/>
        <v>0</v>
      </c>
      <c r="I74" s="13"/>
      <c r="J74" s="79"/>
      <c r="K74" s="87"/>
    </row>
    <row r="75" spans="1:11" x14ac:dyDescent="0.35">
      <c r="A75" s="78"/>
      <c r="B75" s="106"/>
      <c r="C75" s="4"/>
      <c r="D75" s="5"/>
      <c r="E75" s="5"/>
      <c r="F75" s="5"/>
      <c r="G75" s="5"/>
      <c r="H75" s="5"/>
      <c r="I75" s="13"/>
      <c r="J75" s="79"/>
      <c r="K75" s="87"/>
    </row>
    <row r="76" spans="1:11" x14ac:dyDescent="0.35">
      <c r="A76" s="78"/>
      <c r="B76" s="106"/>
      <c r="C76" s="4"/>
      <c r="D76" s="5"/>
      <c r="E76" s="5"/>
      <c r="F76" s="5"/>
      <c r="G76" s="5"/>
      <c r="H76" s="5"/>
      <c r="I76" s="13"/>
      <c r="J76" s="79"/>
      <c r="K76" s="87"/>
    </row>
    <row r="77" spans="1:11" x14ac:dyDescent="0.35">
      <c r="A77" s="78"/>
      <c r="B77" s="106"/>
      <c r="C77" s="4"/>
      <c r="D77" s="5"/>
      <c r="E77" s="5"/>
      <c r="F77" s="5"/>
      <c r="G77" s="5"/>
      <c r="H77" s="5"/>
      <c r="I77" s="5"/>
      <c r="J77" s="79"/>
      <c r="K77" s="87"/>
    </row>
    <row r="78" spans="1:11" x14ac:dyDescent="0.35">
      <c r="A78" s="78"/>
      <c r="B78" s="106"/>
      <c r="C78" s="4"/>
      <c r="D78" s="5"/>
      <c r="E78" s="5"/>
      <c r="F78" s="5"/>
      <c r="G78" s="5"/>
      <c r="H78" s="5"/>
      <c r="I78" s="5"/>
      <c r="J78" s="79"/>
      <c r="K78" s="87"/>
    </row>
    <row r="79" spans="1:11" x14ac:dyDescent="0.35">
      <c r="A79" s="78"/>
      <c r="B79" s="106"/>
      <c r="C79" s="4"/>
      <c r="D79" s="5"/>
      <c r="E79" s="5"/>
      <c r="F79" s="5"/>
      <c r="G79" s="5"/>
      <c r="H79" s="5"/>
      <c r="I79" s="5"/>
      <c r="J79" s="79"/>
      <c r="K79" s="87"/>
    </row>
    <row r="80" spans="1:11" x14ac:dyDescent="0.35">
      <c r="A80" s="78"/>
      <c r="B80" s="106"/>
      <c r="C80" s="4"/>
      <c r="D80" s="5"/>
      <c r="E80" s="5"/>
      <c r="F80" s="5"/>
      <c r="G80" s="5"/>
      <c r="H80" s="5"/>
      <c r="I80" s="5"/>
      <c r="J80" s="79"/>
      <c r="K80" s="87"/>
    </row>
    <row r="81" spans="1:12" x14ac:dyDescent="0.35">
      <c r="A81" s="78"/>
      <c r="B81" s="106"/>
      <c r="C81" s="4"/>
      <c r="D81" s="5"/>
      <c r="E81" s="5"/>
      <c r="F81" s="5"/>
      <c r="G81" s="5"/>
      <c r="H81" s="5"/>
      <c r="I81" s="5"/>
      <c r="J81" s="79"/>
      <c r="K81" s="87"/>
    </row>
    <row r="82" spans="1:12" x14ac:dyDescent="0.35">
      <c r="A82" s="78"/>
      <c r="B82" s="106"/>
      <c r="C82" s="4"/>
      <c r="D82" s="5"/>
      <c r="E82" s="5"/>
      <c r="F82" s="5"/>
      <c r="G82" s="5"/>
      <c r="H82" s="5"/>
      <c r="I82" s="5"/>
      <c r="J82" s="79"/>
      <c r="K82" s="88"/>
      <c r="L82" s="56">
        <f>SUM(K45:K82)/3</f>
        <v>0.62698412698412698</v>
      </c>
    </row>
    <row r="83" spans="1:12" ht="4" customHeight="1" x14ac:dyDescent="0.35"/>
    <row r="84" spans="1:12" x14ac:dyDescent="0.35">
      <c r="A84" s="78">
        <v>6</v>
      </c>
      <c r="B84" s="78" t="s">
        <v>284</v>
      </c>
      <c r="C84" s="4" t="s">
        <v>285</v>
      </c>
      <c r="D84" s="5" t="s">
        <v>9</v>
      </c>
      <c r="E84" s="5">
        <v>1</v>
      </c>
      <c r="F84" s="5">
        <f>IF($D84=$F$3,$E84,0)</f>
        <v>1</v>
      </c>
      <c r="G84" s="5">
        <f>IF(D84=$G$3,$E84,0)</f>
        <v>0</v>
      </c>
      <c r="H84" s="5">
        <f>IF($D84=$H$3,$E84,0)</f>
        <v>0</v>
      </c>
      <c r="I84" s="13"/>
      <c r="J84" s="79"/>
      <c r="K84" s="86">
        <f>SUM(G84:G95)/SUM(G84:H95)</f>
        <v>0.8571428571428571</v>
      </c>
    </row>
    <row r="85" spans="1:12" x14ac:dyDescent="0.35">
      <c r="A85" s="78"/>
      <c r="B85" s="78"/>
      <c r="C85" s="4" t="s">
        <v>286</v>
      </c>
      <c r="D85" s="5" t="s">
        <v>21</v>
      </c>
      <c r="E85" s="5">
        <v>1</v>
      </c>
      <c r="F85" s="5">
        <f t="shared" ref="F85:F90" si="18">IF(D85="NA",E85,0)</f>
        <v>0</v>
      </c>
      <c r="G85" s="5">
        <f t="shared" ref="G85:G90" si="19">IF(D85=$G$3,E85,0)</f>
        <v>1</v>
      </c>
      <c r="H85" s="5">
        <f t="shared" ref="H85:H90" si="20">IF($D85=$H$3,$E85,0)</f>
        <v>0</v>
      </c>
      <c r="I85" s="13"/>
      <c r="J85" s="79"/>
      <c r="K85" s="87"/>
    </row>
    <row r="86" spans="1:12" x14ac:dyDescent="0.35">
      <c r="A86" s="78"/>
      <c r="B86" s="78"/>
      <c r="C86" s="4" t="s">
        <v>4</v>
      </c>
      <c r="D86" s="5" t="s">
        <v>21</v>
      </c>
      <c r="E86" s="5">
        <v>3</v>
      </c>
      <c r="F86" s="5">
        <f t="shared" si="18"/>
        <v>0</v>
      </c>
      <c r="G86" s="5">
        <f t="shared" si="19"/>
        <v>3</v>
      </c>
      <c r="H86" s="5">
        <f t="shared" si="20"/>
        <v>0</v>
      </c>
      <c r="I86" s="13"/>
      <c r="J86" s="79"/>
      <c r="K86" s="87"/>
    </row>
    <row r="87" spans="1:12" x14ac:dyDescent="0.35">
      <c r="A87" s="78"/>
      <c r="B87" s="78"/>
      <c r="C87" s="4" t="s">
        <v>265</v>
      </c>
      <c r="D87" s="5" t="s">
        <v>21</v>
      </c>
      <c r="E87" s="5">
        <v>2</v>
      </c>
      <c r="F87" s="5">
        <f t="shared" si="18"/>
        <v>0</v>
      </c>
      <c r="G87" s="5">
        <f t="shared" si="19"/>
        <v>2</v>
      </c>
      <c r="H87" s="5">
        <f t="shared" si="20"/>
        <v>0</v>
      </c>
      <c r="I87" s="13"/>
      <c r="J87" s="79"/>
      <c r="K87" s="87"/>
    </row>
    <row r="88" spans="1:12" x14ac:dyDescent="0.35">
      <c r="A88" s="78"/>
      <c r="B88" s="78"/>
      <c r="C88" s="4" t="s">
        <v>6</v>
      </c>
      <c r="D88" s="5" t="s">
        <v>10</v>
      </c>
      <c r="E88" s="5">
        <v>2</v>
      </c>
      <c r="F88" s="5">
        <f t="shared" si="18"/>
        <v>0</v>
      </c>
      <c r="G88" s="5">
        <f t="shared" si="19"/>
        <v>0</v>
      </c>
      <c r="H88" s="5">
        <f t="shared" si="20"/>
        <v>2</v>
      </c>
      <c r="I88" s="13" t="s">
        <v>357</v>
      </c>
      <c r="J88" s="79"/>
      <c r="K88" s="87"/>
    </row>
    <row r="89" spans="1:12" x14ac:dyDescent="0.35">
      <c r="A89" s="78"/>
      <c r="B89" s="78"/>
      <c r="C89" s="4" t="s">
        <v>7</v>
      </c>
      <c r="D89" s="5" t="s">
        <v>21</v>
      </c>
      <c r="E89" s="5">
        <v>2</v>
      </c>
      <c r="F89" s="5">
        <f t="shared" si="18"/>
        <v>0</v>
      </c>
      <c r="G89" s="5">
        <f t="shared" si="19"/>
        <v>2</v>
      </c>
      <c r="H89" s="5">
        <f t="shared" si="20"/>
        <v>0</v>
      </c>
      <c r="I89" s="13"/>
      <c r="J89" s="79"/>
      <c r="K89" s="87"/>
    </row>
    <row r="90" spans="1:12" x14ac:dyDescent="0.35">
      <c r="A90" s="78"/>
      <c r="B90" s="78"/>
      <c r="C90" s="4" t="s">
        <v>90</v>
      </c>
      <c r="D90" s="5" t="s">
        <v>21</v>
      </c>
      <c r="E90" s="5">
        <v>4</v>
      </c>
      <c r="F90" s="5">
        <f t="shared" si="18"/>
        <v>0</v>
      </c>
      <c r="G90" s="5">
        <f t="shared" si="19"/>
        <v>4</v>
      </c>
      <c r="H90" s="5">
        <f t="shared" si="20"/>
        <v>0</v>
      </c>
      <c r="I90" s="13"/>
      <c r="J90" s="79"/>
      <c r="K90" s="87"/>
    </row>
    <row r="91" spans="1:12" x14ac:dyDescent="0.35">
      <c r="A91" s="78"/>
      <c r="B91" s="78"/>
      <c r="C91" s="4"/>
      <c r="D91" s="5"/>
      <c r="E91" s="5"/>
      <c r="F91" s="5"/>
      <c r="G91" s="5"/>
      <c r="H91" s="5"/>
      <c r="I91" s="13"/>
      <c r="J91" s="79"/>
      <c r="K91" s="87"/>
    </row>
    <row r="92" spans="1:12" x14ac:dyDescent="0.35">
      <c r="A92" s="78"/>
      <c r="B92" s="78"/>
      <c r="C92" s="4"/>
      <c r="D92" s="5"/>
      <c r="E92" s="5"/>
      <c r="F92" s="5"/>
      <c r="G92" s="5"/>
      <c r="H92" s="5"/>
      <c r="I92" s="5"/>
      <c r="J92" s="79"/>
      <c r="K92" s="87"/>
    </row>
    <row r="93" spans="1:12" x14ac:dyDescent="0.35">
      <c r="A93" s="78"/>
      <c r="B93" s="78"/>
      <c r="C93" s="4"/>
      <c r="D93" s="5"/>
      <c r="E93" s="5"/>
      <c r="F93" s="5"/>
      <c r="G93" s="5"/>
      <c r="H93" s="5"/>
      <c r="I93" s="5"/>
      <c r="J93" s="79"/>
      <c r="K93" s="87"/>
    </row>
    <row r="94" spans="1:12" x14ac:dyDescent="0.35">
      <c r="A94" s="78"/>
      <c r="B94" s="78"/>
      <c r="C94" s="4"/>
      <c r="D94" s="5"/>
      <c r="E94" s="5"/>
      <c r="F94" s="5"/>
      <c r="G94" s="5"/>
      <c r="H94" s="5"/>
      <c r="I94" s="5"/>
      <c r="J94" s="79"/>
      <c r="K94" s="87"/>
    </row>
    <row r="95" spans="1:12" x14ac:dyDescent="0.35">
      <c r="A95" s="78"/>
      <c r="B95" s="78"/>
      <c r="C95" s="4"/>
      <c r="D95" s="5"/>
      <c r="E95" s="5"/>
      <c r="F95" s="5"/>
      <c r="G95" s="5"/>
      <c r="H95" s="5"/>
      <c r="I95" s="5"/>
      <c r="J95" s="79"/>
      <c r="K95" s="88"/>
      <c r="L95" s="56">
        <f>K84</f>
        <v>0.8571428571428571</v>
      </c>
    </row>
    <row r="96" spans="1:12" ht="4" customHeight="1" x14ac:dyDescent="0.35"/>
    <row r="97" spans="1:11" x14ac:dyDescent="0.35">
      <c r="A97" s="78">
        <v>7</v>
      </c>
      <c r="B97" s="106" t="s">
        <v>306</v>
      </c>
      <c r="C97" s="4" t="s">
        <v>287</v>
      </c>
      <c r="D97" s="5" t="s">
        <v>21</v>
      </c>
      <c r="E97" s="5">
        <v>3</v>
      </c>
      <c r="F97" s="5">
        <f>IF($D97=$F$3,$E97,0)</f>
        <v>0</v>
      </c>
      <c r="G97" s="5">
        <f>IF(D97=$G$3,$E97,0)</f>
        <v>3</v>
      </c>
      <c r="H97" s="5">
        <f>IF($D97=$H$3,$E97,0)</f>
        <v>0</v>
      </c>
      <c r="I97" s="13"/>
      <c r="J97" s="79"/>
      <c r="K97" s="86">
        <f>SUM(G97:G108)/SUM(G97:H108)</f>
        <v>1</v>
      </c>
    </row>
    <row r="98" spans="1:11" x14ac:dyDescent="0.35">
      <c r="A98" s="78"/>
      <c r="B98" s="106"/>
      <c r="C98" s="4" t="s">
        <v>288</v>
      </c>
      <c r="D98" s="5" t="s">
        <v>21</v>
      </c>
      <c r="E98" s="5">
        <v>1</v>
      </c>
      <c r="F98" s="5">
        <f t="shared" ref="F98:F103" si="21">IF(D98="NA",E98,0)</f>
        <v>0</v>
      </c>
      <c r="G98" s="5">
        <f t="shared" ref="G98:G103" si="22">IF(D98=$G$3,E98,0)</f>
        <v>1</v>
      </c>
      <c r="H98" s="5">
        <f t="shared" ref="H98:H103" si="23">IF($D98=$H$3,$E98,0)</f>
        <v>0</v>
      </c>
      <c r="I98" s="73"/>
      <c r="J98" s="79"/>
      <c r="K98" s="87"/>
    </row>
    <row r="99" spans="1:11" x14ac:dyDescent="0.35">
      <c r="A99" s="78"/>
      <c r="B99" s="106"/>
      <c r="C99" s="4" t="s">
        <v>271</v>
      </c>
      <c r="D99" s="5" t="s">
        <v>21</v>
      </c>
      <c r="E99" s="5">
        <v>2</v>
      </c>
      <c r="F99" s="5">
        <f t="shared" si="21"/>
        <v>0</v>
      </c>
      <c r="G99" s="5">
        <f t="shared" si="22"/>
        <v>2</v>
      </c>
      <c r="H99" s="5">
        <f t="shared" si="23"/>
        <v>0</v>
      </c>
      <c r="I99" s="13"/>
      <c r="J99" s="79"/>
      <c r="K99" s="87"/>
    </row>
    <row r="100" spans="1:11" x14ac:dyDescent="0.35">
      <c r="A100" s="78"/>
      <c r="B100" s="106"/>
      <c r="C100" s="4" t="s">
        <v>289</v>
      </c>
      <c r="D100" s="5" t="s">
        <v>21</v>
      </c>
      <c r="E100" s="5">
        <v>1</v>
      </c>
      <c r="F100" s="5">
        <f t="shared" si="21"/>
        <v>0</v>
      </c>
      <c r="G100" s="5">
        <f t="shared" si="22"/>
        <v>1</v>
      </c>
      <c r="H100" s="5">
        <f t="shared" si="23"/>
        <v>0</v>
      </c>
      <c r="I100" s="13"/>
      <c r="J100" s="79"/>
      <c r="K100" s="87"/>
    </row>
    <row r="101" spans="1:11" x14ac:dyDescent="0.35">
      <c r="A101" s="78"/>
      <c r="B101" s="106"/>
      <c r="C101" s="4" t="s">
        <v>4</v>
      </c>
      <c r="D101" s="5" t="s">
        <v>21</v>
      </c>
      <c r="E101" s="5">
        <v>3</v>
      </c>
      <c r="F101" s="5">
        <f t="shared" si="21"/>
        <v>0</v>
      </c>
      <c r="G101" s="5">
        <f t="shared" si="22"/>
        <v>3</v>
      </c>
      <c r="H101" s="5">
        <f t="shared" si="23"/>
        <v>0</v>
      </c>
      <c r="I101" s="13"/>
      <c r="J101" s="79"/>
      <c r="K101" s="87"/>
    </row>
    <row r="102" spans="1:11" x14ac:dyDescent="0.35">
      <c r="A102" s="78"/>
      <c r="B102" s="106"/>
      <c r="C102" s="4" t="s">
        <v>6</v>
      </c>
      <c r="D102" s="5" t="s">
        <v>21</v>
      </c>
      <c r="E102" s="5">
        <v>2</v>
      </c>
      <c r="F102" s="5">
        <f t="shared" si="21"/>
        <v>0</v>
      </c>
      <c r="G102" s="5">
        <f t="shared" si="22"/>
        <v>2</v>
      </c>
      <c r="H102" s="5">
        <f t="shared" si="23"/>
        <v>0</v>
      </c>
      <c r="I102" s="13"/>
      <c r="J102" s="79"/>
      <c r="K102" s="87"/>
    </row>
    <row r="103" spans="1:11" x14ac:dyDescent="0.35">
      <c r="A103" s="78"/>
      <c r="B103" s="106"/>
      <c r="C103" s="4" t="s">
        <v>7</v>
      </c>
      <c r="D103" s="5" t="s">
        <v>21</v>
      </c>
      <c r="E103" s="5">
        <v>2</v>
      </c>
      <c r="F103" s="5">
        <f t="shared" si="21"/>
        <v>0</v>
      </c>
      <c r="G103" s="5">
        <f t="shared" si="22"/>
        <v>2</v>
      </c>
      <c r="H103" s="5">
        <f t="shared" si="23"/>
        <v>0</v>
      </c>
      <c r="I103" s="5"/>
      <c r="J103" s="79"/>
      <c r="K103" s="87"/>
    </row>
    <row r="104" spans="1:11" x14ac:dyDescent="0.35">
      <c r="A104" s="78"/>
      <c r="B104" s="106"/>
      <c r="C104" s="4" t="s">
        <v>74</v>
      </c>
      <c r="D104" s="5"/>
      <c r="E104" s="5"/>
      <c r="F104" s="5"/>
      <c r="G104" s="5"/>
      <c r="H104" s="5"/>
      <c r="I104" s="13"/>
      <c r="J104" s="79"/>
      <c r="K104" s="87"/>
    </row>
    <row r="105" spans="1:11" x14ac:dyDescent="0.35">
      <c r="A105" s="78"/>
      <c r="B105" s="106"/>
      <c r="C105" s="4"/>
      <c r="D105" s="5"/>
      <c r="E105" s="5"/>
      <c r="F105" s="5"/>
      <c r="G105" s="5"/>
      <c r="H105" s="5"/>
      <c r="I105" s="5"/>
      <c r="J105" s="79"/>
      <c r="K105" s="87"/>
    </row>
    <row r="106" spans="1:11" x14ac:dyDescent="0.35">
      <c r="A106" s="78"/>
      <c r="B106" s="106"/>
      <c r="C106" s="4"/>
      <c r="D106" s="5"/>
      <c r="E106" s="5"/>
      <c r="F106" s="5"/>
      <c r="G106" s="5"/>
      <c r="H106" s="5"/>
      <c r="I106" s="5"/>
      <c r="J106" s="79"/>
      <c r="K106" s="87"/>
    </row>
    <row r="107" spans="1:11" x14ac:dyDescent="0.35">
      <c r="A107" s="78"/>
      <c r="B107" s="106"/>
      <c r="C107" s="4"/>
      <c r="D107" s="5"/>
      <c r="E107" s="5"/>
      <c r="F107" s="5"/>
      <c r="G107" s="5"/>
      <c r="H107" s="5"/>
      <c r="I107" s="5"/>
      <c r="J107" s="79"/>
      <c r="K107" s="87"/>
    </row>
    <row r="108" spans="1:11" x14ac:dyDescent="0.35">
      <c r="A108" s="78"/>
      <c r="B108" s="106"/>
      <c r="C108" s="4"/>
      <c r="D108" s="5"/>
      <c r="E108" s="5"/>
      <c r="F108" s="5"/>
      <c r="G108" s="5"/>
      <c r="H108" s="5"/>
      <c r="I108" s="5"/>
      <c r="J108" s="79"/>
      <c r="K108" s="88"/>
    </row>
  </sheetData>
  <mergeCells count="33">
    <mergeCell ref="A97:A108"/>
    <mergeCell ref="B97:B108"/>
    <mergeCell ref="J97:J108"/>
    <mergeCell ref="K97:K108"/>
    <mergeCell ref="A58:A69"/>
    <mergeCell ref="B58:B69"/>
    <mergeCell ref="J58:J69"/>
    <mergeCell ref="K58:K69"/>
    <mergeCell ref="A71:A82"/>
    <mergeCell ref="B71:B82"/>
    <mergeCell ref="J71:J82"/>
    <mergeCell ref="K71:K82"/>
    <mergeCell ref="A84:A95"/>
    <mergeCell ref="B84:B95"/>
    <mergeCell ref="J84:J95"/>
    <mergeCell ref="K84:K95"/>
    <mergeCell ref="A32:A43"/>
    <mergeCell ref="B32:B43"/>
    <mergeCell ref="J32:J43"/>
    <mergeCell ref="K32:K43"/>
    <mergeCell ref="A45:A56"/>
    <mergeCell ref="B45:B56"/>
    <mergeCell ref="J45:J56"/>
    <mergeCell ref="K45:K56"/>
    <mergeCell ref="A19:A30"/>
    <mergeCell ref="B19:B30"/>
    <mergeCell ref="J19:J30"/>
    <mergeCell ref="K19:K30"/>
    <mergeCell ref="A1:I1"/>
    <mergeCell ref="A6:A17"/>
    <mergeCell ref="B6:B17"/>
    <mergeCell ref="J6:J17"/>
    <mergeCell ref="K6:K17"/>
  </mergeCells>
  <conditionalFormatting sqref="D5:D16">
    <cfRule type="cellIs" dxfId="293" priority="36" operator="equal">
      <formula>"Y"</formula>
    </cfRule>
    <cfRule type="cellIs" dxfId="292" priority="35" operator="equal">
      <formula>"N"</formula>
    </cfRule>
  </conditionalFormatting>
  <conditionalFormatting sqref="D45:D55">
    <cfRule type="cellIs" dxfId="291" priority="1" operator="equal">
      <formula>"N"</formula>
    </cfRule>
    <cfRule type="cellIs" dxfId="290" priority="2" operator="equal">
      <formula>"Y"</formula>
    </cfRule>
  </conditionalFormatting>
  <conditionalFormatting sqref="D71:D81 D82:H83">
    <cfRule type="cellIs" dxfId="289" priority="7" operator="equal">
      <formula>"N"</formula>
    </cfRule>
    <cfRule type="cellIs" dxfId="288" priority="8" operator="equal">
      <formula>"Y"</formula>
    </cfRule>
  </conditionalFormatting>
  <conditionalFormatting sqref="D84:D94 D95:H96">
    <cfRule type="cellIs" dxfId="287" priority="15" operator="equal">
      <formula>"N"</formula>
    </cfRule>
    <cfRule type="cellIs" dxfId="286" priority="16" operator="equal">
      <formula>"Y"</formula>
    </cfRule>
  </conditionalFormatting>
  <conditionalFormatting sqref="D97:D107">
    <cfRule type="cellIs" dxfId="285" priority="41" operator="equal">
      <formula>"N"</formula>
    </cfRule>
    <cfRule type="cellIs" dxfId="284" priority="42" operator="equal">
      <formula>"Y"</formula>
    </cfRule>
  </conditionalFormatting>
  <conditionalFormatting sqref="D1:H4">
    <cfRule type="cellIs" dxfId="283" priority="27" operator="equal">
      <formula>"N"</formula>
    </cfRule>
    <cfRule type="cellIs" dxfId="282" priority="28" operator="equal">
      <formula>"Y"</formula>
    </cfRule>
  </conditionalFormatting>
  <conditionalFormatting sqref="D17:H18 D19:D29">
    <cfRule type="cellIs" dxfId="281" priority="90" operator="equal">
      <formula>"Y"</formula>
    </cfRule>
    <cfRule type="cellIs" dxfId="280" priority="89" operator="equal">
      <formula>"N"</formula>
    </cfRule>
  </conditionalFormatting>
  <conditionalFormatting sqref="D30:H31 D32:D42">
    <cfRule type="cellIs" dxfId="279" priority="71" operator="equal">
      <formula>"N"</formula>
    </cfRule>
    <cfRule type="cellIs" dxfId="278" priority="72" operator="equal">
      <formula>"Y"</formula>
    </cfRule>
  </conditionalFormatting>
  <conditionalFormatting sqref="D43:H44">
    <cfRule type="cellIs" dxfId="277" priority="65" operator="equal">
      <formula>"N"</formula>
    </cfRule>
    <cfRule type="cellIs" dxfId="276" priority="66" operator="equal">
      <formula>"Y"</formula>
    </cfRule>
  </conditionalFormatting>
  <conditionalFormatting sqref="D56:H57 D58:D68">
    <cfRule type="cellIs" dxfId="275" priority="60" operator="equal">
      <formula>"Y"</formula>
    </cfRule>
    <cfRule type="cellIs" dxfId="274" priority="59" operator="equal">
      <formula>"N"</formula>
    </cfRule>
  </conditionalFormatting>
  <conditionalFormatting sqref="D69:H70">
    <cfRule type="cellIs" dxfId="273" priority="54" operator="equal">
      <formula>"Y"</formula>
    </cfRule>
    <cfRule type="cellIs" dxfId="272" priority="53" operator="equal">
      <formula>"N"</formula>
    </cfRule>
  </conditionalFormatting>
  <conditionalFormatting sqref="D108:H1048576">
    <cfRule type="cellIs" dxfId="271" priority="48" operator="equal">
      <formula>"Y"</formula>
    </cfRule>
    <cfRule type="cellIs" dxfId="270" priority="47" operator="equal">
      <formula>"N"</formula>
    </cfRule>
  </conditionalFormatting>
  <conditionalFormatting sqref="E7 F7:H10 E10 E12:E15 G12:H15 F12:F16">
    <cfRule type="cellIs" dxfId="269" priority="87" operator="equal">
      <formula>"N"</formula>
    </cfRule>
    <cfRule type="cellIs" dxfId="268" priority="88" operator="equal">
      <formula>"Y"</formula>
    </cfRule>
  </conditionalFormatting>
  <conditionalFormatting sqref="E5:H6">
    <cfRule type="cellIs" dxfId="267" priority="75" operator="equal">
      <formula>"N"</formula>
    </cfRule>
    <cfRule type="cellIs" dxfId="266" priority="76" operator="equal">
      <formula>"Y"</formula>
    </cfRule>
  </conditionalFormatting>
  <conditionalFormatting sqref="E11:H11">
    <cfRule type="cellIs" dxfId="265" priority="34" operator="equal">
      <formula>"Y"</formula>
    </cfRule>
    <cfRule type="cellIs" dxfId="264" priority="33" operator="equal">
      <formula>"N"</formula>
    </cfRule>
  </conditionalFormatting>
  <conditionalFormatting sqref="E19:H19 E20 G20:H28 F20:F29 E23:E28">
    <cfRule type="cellIs" dxfId="263" priority="85" operator="equal">
      <formula>"N"</formula>
    </cfRule>
    <cfRule type="cellIs" dxfId="262" priority="86" operator="equal">
      <formula>"Y"</formula>
    </cfRule>
  </conditionalFormatting>
  <conditionalFormatting sqref="E32:H32 E33 G33:H41 F33:F42 E36:E41">
    <cfRule type="cellIs" dxfId="261" priority="69" operator="equal">
      <formula>"N"</formula>
    </cfRule>
    <cfRule type="cellIs" dxfId="260" priority="70" operator="equal">
      <formula>"Y"</formula>
    </cfRule>
  </conditionalFormatting>
  <conditionalFormatting sqref="E45:H45 E46 E50:E54 G50:H54 F50:F55">
    <cfRule type="cellIs" dxfId="259" priority="63" operator="equal">
      <formula>"N"</formula>
    </cfRule>
    <cfRule type="cellIs" dxfId="258" priority="64" operator="equal">
      <formula>"Y"</formula>
    </cfRule>
  </conditionalFormatting>
  <conditionalFormatting sqref="E58:H58 E59 G59:H67 F59:F68 E62:E67">
    <cfRule type="cellIs" dxfId="257" priority="57" operator="equal">
      <formula>"N"</formula>
    </cfRule>
    <cfRule type="cellIs" dxfId="256" priority="58" operator="equal">
      <formula>"Y"</formula>
    </cfRule>
  </conditionalFormatting>
  <conditionalFormatting sqref="E71:H71 E72 G72:H80 F72:F81 E75:E80">
    <cfRule type="cellIs" dxfId="255" priority="6" operator="equal">
      <formula>"Y"</formula>
    </cfRule>
    <cfRule type="cellIs" dxfId="254" priority="5" operator="equal">
      <formula>"N"</formula>
    </cfRule>
  </conditionalFormatting>
  <conditionalFormatting sqref="E84:H84 E85 F85:H89 E88:E89 E92:E93 G92:H93 F92:F94">
    <cfRule type="cellIs" dxfId="253" priority="14" operator="equal">
      <formula>"Y"</formula>
    </cfRule>
    <cfRule type="cellIs" dxfId="252" priority="13" operator="equal">
      <formula>"N"</formula>
    </cfRule>
  </conditionalFormatting>
  <conditionalFormatting sqref="E90:H91">
    <cfRule type="cellIs" dxfId="251" priority="11" operator="equal">
      <formula>"N"</formula>
    </cfRule>
    <cfRule type="cellIs" dxfId="250" priority="12" operator="equal">
      <formula>"Y"</formula>
    </cfRule>
  </conditionalFormatting>
  <conditionalFormatting sqref="E97:H97 E98 F98:H102 E101:E102 E105:E106 G105:H106 F105:F107">
    <cfRule type="cellIs" dxfId="249" priority="45" operator="equal">
      <formula>"N"</formula>
    </cfRule>
    <cfRule type="cellIs" dxfId="248" priority="46" operator="equal">
      <formula>"Y"</formula>
    </cfRule>
  </conditionalFormatting>
  <conditionalFormatting sqref="E103:H104">
    <cfRule type="cellIs" dxfId="247" priority="26" operator="equal">
      <formula>"Y"</formula>
    </cfRule>
    <cfRule type="cellIs" dxfId="246" priority="25" operator="equal">
      <formula>"N"</formula>
    </cfRule>
  </conditionalFormatting>
  <conditionalFormatting sqref="F46:H49">
    <cfRule type="cellIs" dxfId="245" priority="24" operator="equal">
      <formula>"Y"</formula>
    </cfRule>
    <cfRule type="cellIs" dxfId="244" priority="23" operator="equal">
      <formula>"N"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8" fitToHeight="0" orientation="landscape" r:id="rId1"/>
  <headerFooter>
    <oddFooter>&amp;L5S Report&amp;CN6A Branch&amp;RPage &amp;P of &amp;N</oddFooter>
  </headerFooter>
  <rowBreaks count="2" manualBreakCount="2">
    <brk id="44" max="16383" man="1"/>
    <brk id="82" max="1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pageSetUpPr fitToPage="1"/>
  </sheetPr>
  <dimension ref="A1:L82"/>
  <sheetViews>
    <sheetView view="pageBreakPreview" zoomScaleNormal="100" zoomScaleSheetLayoutView="100" workbookViewId="0">
      <pane ySplit="3" topLeftCell="A4" activePane="bottomLeft" state="frozen"/>
      <selection pane="bottomLeft" activeCell="C53" sqref="C53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9" width="32.6328125" style="6" customWidth="1"/>
    <col min="10" max="10" width="40.6328125" customWidth="1"/>
    <col min="11" max="11" width="7.08984375" customWidth="1"/>
  </cols>
  <sheetData>
    <row r="1" spans="1:11" ht="16" customHeight="1" x14ac:dyDescent="0.45">
      <c r="A1" s="119" t="s">
        <v>391</v>
      </c>
      <c r="B1" s="119"/>
      <c r="C1" s="119"/>
      <c r="D1" s="119"/>
      <c r="E1" s="119"/>
      <c r="F1" s="119"/>
      <c r="G1" s="119"/>
      <c r="H1" s="119"/>
      <c r="I1" s="119"/>
      <c r="J1" s="11" t="s">
        <v>66</v>
      </c>
      <c r="K1" s="12"/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SUM(E6:E187)</f>
        <v>89</v>
      </c>
      <c r="F5" s="26">
        <f>SUM(F6:F187)</f>
        <v>10</v>
      </c>
      <c r="G5" s="26">
        <f>SUM(G6:G187)</f>
        <v>57</v>
      </c>
      <c r="H5" s="26">
        <f>SUM(H6:H187)</f>
        <v>16</v>
      </c>
      <c r="I5" s="9">
        <f>G5/(E5-F5)</f>
        <v>0.72151898734177211</v>
      </c>
      <c r="J5" s="8"/>
      <c r="K5" s="9"/>
    </row>
    <row r="6" spans="1:11" x14ac:dyDescent="0.35">
      <c r="A6" s="78">
        <v>1</v>
      </c>
      <c r="B6" s="106" t="s">
        <v>211</v>
      </c>
      <c r="C6" s="4" t="s">
        <v>32</v>
      </c>
      <c r="D6" s="5" t="s">
        <v>21</v>
      </c>
      <c r="E6" s="5">
        <v>2</v>
      </c>
      <c r="F6" s="5">
        <f>IF($D6=$F$3,$E6,0)</f>
        <v>0</v>
      </c>
      <c r="G6" s="5">
        <f>IF(D6=$G$3,$E6,0)</f>
        <v>2</v>
      </c>
      <c r="H6" s="5">
        <f>IF($D6=$H$3,$E6,0)</f>
        <v>0</v>
      </c>
      <c r="I6" s="13"/>
      <c r="J6" s="79"/>
      <c r="K6" s="86">
        <f>SUM(G6:G17)/SUM(G6:H17)</f>
        <v>0.82352941176470584</v>
      </c>
    </row>
    <row r="7" spans="1:11" x14ac:dyDescent="0.35">
      <c r="A7" s="78"/>
      <c r="B7" s="106"/>
      <c r="C7" s="4" t="s">
        <v>29</v>
      </c>
      <c r="D7" s="5" t="s">
        <v>21</v>
      </c>
      <c r="E7" s="5">
        <v>1</v>
      </c>
      <c r="F7" s="5">
        <f t="shared" ref="F7:F14" si="0">IF(D7="NA",E7,0)</f>
        <v>0</v>
      </c>
      <c r="G7" s="5">
        <f t="shared" ref="G7:G14" si="1">IF(D7=$G$3,E7,0)</f>
        <v>1</v>
      </c>
      <c r="H7" s="5">
        <f t="shared" ref="H7:H14" si="2">IF($D7=$H$3,$E7,0)</f>
        <v>0</v>
      </c>
      <c r="I7" s="13"/>
      <c r="J7" s="79"/>
      <c r="K7" s="87"/>
    </row>
    <row r="8" spans="1:11" x14ac:dyDescent="0.35">
      <c r="A8" s="78"/>
      <c r="B8" s="106"/>
      <c r="C8" s="4" t="s">
        <v>87</v>
      </c>
      <c r="D8" s="5" t="s">
        <v>21</v>
      </c>
      <c r="E8" s="5">
        <v>2</v>
      </c>
      <c r="F8" s="5">
        <f t="shared" si="0"/>
        <v>0</v>
      </c>
      <c r="G8" s="5">
        <f t="shared" si="1"/>
        <v>2</v>
      </c>
      <c r="H8" s="5">
        <f t="shared" si="2"/>
        <v>0</v>
      </c>
      <c r="I8" s="13"/>
      <c r="J8" s="79"/>
      <c r="K8" s="87"/>
    </row>
    <row r="9" spans="1:11" x14ac:dyDescent="0.35">
      <c r="A9" s="78"/>
      <c r="B9" s="106"/>
      <c r="C9" s="4" t="s">
        <v>31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13"/>
      <c r="J9" s="79"/>
      <c r="K9" s="87"/>
    </row>
    <row r="10" spans="1:11" x14ac:dyDescent="0.35">
      <c r="A10" s="78"/>
      <c r="B10" s="106"/>
      <c r="C10" s="4" t="s">
        <v>4</v>
      </c>
      <c r="D10" s="5" t="s">
        <v>21</v>
      </c>
      <c r="E10" s="5">
        <v>3</v>
      </c>
      <c r="F10" s="5">
        <f t="shared" si="0"/>
        <v>0</v>
      </c>
      <c r="G10" s="5">
        <f t="shared" si="1"/>
        <v>3</v>
      </c>
      <c r="H10" s="5">
        <f t="shared" si="2"/>
        <v>0</v>
      </c>
      <c r="I10" s="13"/>
      <c r="J10" s="79"/>
      <c r="K10" s="87"/>
    </row>
    <row r="11" spans="1:11" x14ac:dyDescent="0.35">
      <c r="A11" s="78"/>
      <c r="B11" s="106"/>
      <c r="C11" s="4" t="s">
        <v>6</v>
      </c>
      <c r="D11" s="5" t="s">
        <v>10</v>
      </c>
      <c r="E11" s="5">
        <v>2</v>
      </c>
      <c r="F11" s="5">
        <f t="shared" si="0"/>
        <v>0</v>
      </c>
      <c r="G11" s="5">
        <f t="shared" si="1"/>
        <v>0</v>
      </c>
      <c r="H11" s="5">
        <f t="shared" si="2"/>
        <v>2</v>
      </c>
      <c r="I11" s="13" t="s">
        <v>346</v>
      </c>
      <c r="J11" s="79"/>
      <c r="K11" s="87"/>
    </row>
    <row r="12" spans="1:11" x14ac:dyDescent="0.35">
      <c r="A12" s="78"/>
      <c r="B12" s="106"/>
      <c r="C12" s="4" t="s">
        <v>27</v>
      </c>
      <c r="D12" s="5" t="s">
        <v>21</v>
      </c>
      <c r="E12" s="5">
        <v>2</v>
      </c>
      <c r="F12" s="5">
        <f t="shared" si="0"/>
        <v>0</v>
      </c>
      <c r="G12" s="5">
        <f t="shared" si="1"/>
        <v>2</v>
      </c>
      <c r="H12" s="5">
        <f t="shared" si="2"/>
        <v>0</v>
      </c>
      <c r="I12" s="5"/>
      <c r="J12" s="79"/>
      <c r="K12" s="87"/>
    </row>
    <row r="13" spans="1:11" x14ac:dyDescent="0.35">
      <c r="A13" s="78"/>
      <c r="B13" s="106"/>
      <c r="C13" s="4" t="s">
        <v>325</v>
      </c>
      <c r="D13" s="5" t="s">
        <v>21</v>
      </c>
      <c r="E13" s="5">
        <v>2</v>
      </c>
      <c r="F13" s="5">
        <f t="shared" si="0"/>
        <v>0</v>
      </c>
      <c r="G13" s="5">
        <f t="shared" si="1"/>
        <v>2</v>
      </c>
      <c r="H13" s="5">
        <f t="shared" si="2"/>
        <v>0</v>
      </c>
      <c r="I13" s="13"/>
      <c r="J13" s="79"/>
      <c r="K13" s="87"/>
    </row>
    <row r="14" spans="1:11" x14ac:dyDescent="0.35">
      <c r="A14" s="78"/>
      <c r="B14" s="106"/>
      <c r="C14" s="4" t="s">
        <v>74</v>
      </c>
      <c r="D14" s="5" t="s">
        <v>10</v>
      </c>
      <c r="E14" s="5">
        <v>1</v>
      </c>
      <c r="F14" s="5">
        <f t="shared" si="0"/>
        <v>0</v>
      </c>
      <c r="G14" s="5">
        <f t="shared" si="1"/>
        <v>0</v>
      </c>
      <c r="H14" s="5">
        <f t="shared" si="2"/>
        <v>1</v>
      </c>
      <c r="I14" s="13" t="s">
        <v>369</v>
      </c>
      <c r="J14" s="79"/>
      <c r="K14" s="87"/>
    </row>
    <row r="15" spans="1:11" x14ac:dyDescent="0.35">
      <c r="A15" s="78"/>
      <c r="B15" s="106"/>
      <c r="C15" s="4"/>
      <c r="D15" s="5"/>
      <c r="E15" s="5"/>
      <c r="F15" s="5"/>
      <c r="G15" s="5"/>
      <c r="H15" s="5"/>
      <c r="I15" s="5"/>
      <c r="J15" s="79"/>
      <c r="K15" s="87"/>
    </row>
    <row r="16" spans="1:11" x14ac:dyDescent="0.35">
      <c r="A16" s="78"/>
      <c r="B16" s="106"/>
      <c r="C16" s="4"/>
      <c r="D16" s="5"/>
      <c r="E16" s="5"/>
      <c r="F16" s="5"/>
      <c r="G16" s="5"/>
      <c r="H16" s="5"/>
      <c r="I16" s="5"/>
      <c r="J16" s="79"/>
      <c r="K16" s="87"/>
    </row>
    <row r="17" spans="1:12" x14ac:dyDescent="0.35">
      <c r="A17" s="78"/>
      <c r="B17" s="106"/>
      <c r="C17" s="4"/>
      <c r="D17" s="5"/>
      <c r="E17" s="5"/>
      <c r="F17" s="5"/>
      <c r="G17" s="5"/>
      <c r="H17" s="5"/>
      <c r="I17" s="13"/>
      <c r="J17" s="79"/>
      <c r="K17" s="88"/>
      <c r="L17" s="56">
        <f>K6</f>
        <v>0.82352941176470584</v>
      </c>
    </row>
    <row r="18" spans="1:12" ht="4" customHeight="1" x14ac:dyDescent="0.35">
      <c r="A18" s="40"/>
      <c r="B18" s="41"/>
      <c r="I18" s="21"/>
      <c r="J18" s="6"/>
      <c r="K18" s="55"/>
    </row>
    <row r="19" spans="1:12" x14ac:dyDescent="0.35">
      <c r="A19" s="78">
        <v>2</v>
      </c>
      <c r="B19" s="106" t="s">
        <v>28</v>
      </c>
      <c r="C19" s="4" t="s">
        <v>312</v>
      </c>
      <c r="D19" s="5" t="s">
        <v>21</v>
      </c>
      <c r="E19" s="5">
        <v>1</v>
      </c>
      <c r="F19" s="5">
        <f>IF($D19=$F$3,$E19,0)</f>
        <v>0</v>
      </c>
      <c r="G19" s="5">
        <f>IF(D19=$G$3,$E19,0)</f>
        <v>1</v>
      </c>
      <c r="H19" s="5">
        <f>IF($D19=$H$3,$E19,0)</f>
        <v>0</v>
      </c>
      <c r="I19" s="13"/>
      <c r="J19" s="79"/>
      <c r="K19" s="86">
        <f>SUM(G19:G30)/SUM(G19:H30)</f>
        <v>0.70588235294117652</v>
      </c>
    </row>
    <row r="20" spans="1:12" x14ac:dyDescent="0.35">
      <c r="A20" s="78"/>
      <c r="B20" s="106"/>
      <c r="C20" s="4" t="s">
        <v>4</v>
      </c>
      <c r="D20" s="5" t="s">
        <v>21</v>
      </c>
      <c r="E20" s="5">
        <v>3</v>
      </c>
      <c r="F20" s="5">
        <v>0</v>
      </c>
      <c r="G20" s="5">
        <v>0</v>
      </c>
      <c r="H20" s="5">
        <v>3</v>
      </c>
      <c r="I20" s="13"/>
      <c r="J20" s="79"/>
      <c r="K20" s="87"/>
    </row>
    <row r="21" spans="1:12" x14ac:dyDescent="0.35">
      <c r="A21" s="78"/>
      <c r="B21" s="106"/>
      <c r="C21" s="4" t="s">
        <v>22</v>
      </c>
      <c r="D21" s="5" t="s">
        <v>21</v>
      </c>
      <c r="E21" s="5">
        <v>5</v>
      </c>
      <c r="F21" s="5">
        <f>IF(D21="NA",E21,0)</f>
        <v>0</v>
      </c>
      <c r="G21" s="5">
        <f>IF(D21=$G$3,E21,0)</f>
        <v>5</v>
      </c>
      <c r="H21" s="5">
        <f t="shared" ref="H21:H24" si="3">IF($D21=$H$3,$E21,0)</f>
        <v>0</v>
      </c>
      <c r="I21" s="13"/>
      <c r="J21" s="79"/>
      <c r="K21" s="87"/>
    </row>
    <row r="22" spans="1:12" x14ac:dyDescent="0.35">
      <c r="A22" s="78"/>
      <c r="B22" s="106"/>
      <c r="C22" s="4" t="s">
        <v>99</v>
      </c>
      <c r="D22" s="5" t="s">
        <v>9</v>
      </c>
      <c r="E22" s="5">
        <v>2</v>
      </c>
      <c r="F22" s="5">
        <v>0</v>
      </c>
      <c r="G22" s="5">
        <v>0</v>
      </c>
      <c r="H22" s="5">
        <f t="shared" si="3"/>
        <v>0</v>
      </c>
      <c r="I22" s="13"/>
      <c r="J22" s="79"/>
      <c r="K22" s="87"/>
    </row>
    <row r="23" spans="1:12" x14ac:dyDescent="0.35">
      <c r="A23" s="78"/>
      <c r="B23" s="106"/>
      <c r="C23" s="4" t="s">
        <v>120</v>
      </c>
      <c r="D23" s="5" t="s">
        <v>9</v>
      </c>
      <c r="E23" s="5">
        <v>2</v>
      </c>
      <c r="F23" s="5">
        <v>0</v>
      </c>
      <c r="G23" s="5">
        <v>0</v>
      </c>
      <c r="H23" s="5">
        <f t="shared" si="3"/>
        <v>0</v>
      </c>
      <c r="I23" s="5"/>
      <c r="J23" s="79"/>
      <c r="K23" s="87"/>
    </row>
    <row r="24" spans="1:12" x14ac:dyDescent="0.35">
      <c r="A24" s="78"/>
      <c r="B24" s="106"/>
      <c r="C24" s="4" t="s">
        <v>119</v>
      </c>
      <c r="D24" s="5" t="s">
        <v>9</v>
      </c>
      <c r="E24" s="5">
        <v>2</v>
      </c>
      <c r="F24" s="5">
        <v>0</v>
      </c>
      <c r="G24" s="5">
        <v>0</v>
      </c>
      <c r="H24" s="5">
        <f t="shared" si="3"/>
        <v>0</v>
      </c>
      <c r="I24" s="13"/>
      <c r="J24" s="79"/>
      <c r="K24" s="87"/>
    </row>
    <row r="25" spans="1:12" x14ac:dyDescent="0.35">
      <c r="A25" s="78"/>
      <c r="B25" s="106"/>
      <c r="C25" s="4" t="s">
        <v>108</v>
      </c>
      <c r="D25" s="5" t="s">
        <v>21</v>
      </c>
      <c r="E25" s="5">
        <v>2</v>
      </c>
      <c r="F25" s="5">
        <f t="shared" ref="F25:F27" si="4">IF(D25="NA",E25,0)</f>
        <v>0</v>
      </c>
      <c r="G25" s="5">
        <f t="shared" ref="G25:G27" si="5">IF(D25=$G$3,E25,0)</f>
        <v>2</v>
      </c>
      <c r="H25" s="5">
        <f>IF($D25=$H$3,$E25,0)</f>
        <v>0</v>
      </c>
      <c r="I25" s="13"/>
      <c r="J25" s="79"/>
      <c r="K25" s="87"/>
    </row>
    <row r="26" spans="1:12" x14ac:dyDescent="0.35">
      <c r="A26" s="78"/>
      <c r="B26" s="106"/>
      <c r="C26" s="4" t="s">
        <v>27</v>
      </c>
      <c r="D26" s="5" t="s">
        <v>21</v>
      </c>
      <c r="E26" s="5">
        <v>2</v>
      </c>
      <c r="F26" s="5">
        <f t="shared" si="4"/>
        <v>0</v>
      </c>
      <c r="G26" s="5">
        <f t="shared" si="5"/>
        <v>2</v>
      </c>
      <c r="H26" s="5">
        <f>IF($D26=$H$3,$E26,0)</f>
        <v>0</v>
      </c>
      <c r="I26" s="13"/>
      <c r="J26" s="79"/>
      <c r="K26" s="87"/>
    </row>
    <row r="27" spans="1:12" x14ac:dyDescent="0.35">
      <c r="A27" s="78"/>
      <c r="B27" s="106"/>
      <c r="C27" s="4" t="s">
        <v>330</v>
      </c>
      <c r="D27" s="5" t="s">
        <v>21</v>
      </c>
      <c r="E27" s="5">
        <v>2</v>
      </c>
      <c r="F27" s="5">
        <f t="shared" si="4"/>
        <v>0</v>
      </c>
      <c r="G27" s="5">
        <f t="shared" si="5"/>
        <v>2</v>
      </c>
      <c r="H27" s="5">
        <f>IF($D27=$H$3,$E27,0)</f>
        <v>0</v>
      </c>
      <c r="I27" s="13"/>
      <c r="J27" s="79"/>
      <c r="K27" s="87"/>
    </row>
    <row r="28" spans="1:12" x14ac:dyDescent="0.35">
      <c r="A28" s="78"/>
      <c r="B28" s="106"/>
      <c r="C28" s="4" t="s">
        <v>74</v>
      </c>
      <c r="D28" s="5" t="s">
        <v>10</v>
      </c>
      <c r="E28" s="5">
        <v>2</v>
      </c>
      <c r="F28" s="5">
        <f t="shared" ref="F28" si="6">IF(D28="NA",E28,0)</f>
        <v>0</v>
      </c>
      <c r="G28" s="5">
        <f t="shared" ref="G28" si="7">IF(D28=$G$3,E28,0)</f>
        <v>0</v>
      </c>
      <c r="H28" s="5">
        <f>IF($D28=$H$3,$E28,0)</f>
        <v>2</v>
      </c>
      <c r="I28" t="s">
        <v>373</v>
      </c>
      <c r="J28" s="79"/>
      <c r="K28" s="87"/>
    </row>
    <row r="29" spans="1:12" x14ac:dyDescent="0.35">
      <c r="A29" s="78"/>
      <c r="B29" s="106"/>
      <c r="C29" s="4"/>
      <c r="D29" s="5"/>
      <c r="E29" s="5"/>
      <c r="F29" s="5"/>
      <c r="G29" s="5"/>
      <c r="H29" s="5"/>
      <c r="I29" s="5"/>
      <c r="J29" s="79"/>
      <c r="K29" s="87"/>
    </row>
    <row r="30" spans="1:12" x14ac:dyDescent="0.35">
      <c r="A30" s="78"/>
      <c r="B30" s="106"/>
      <c r="C30" s="4"/>
      <c r="D30" s="5"/>
      <c r="E30" s="5"/>
      <c r="F30" s="5"/>
      <c r="G30" s="5"/>
      <c r="H30" s="5"/>
      <c r="I30" s="13"/>
      <c r="J30" s="79"/>
      <c r="K30" s="88"/>
      <c r="L30" s="56">
        <f>K19</f>
        <v>0.70588235294117652</v>
      </c>
    </row>
    <row r="31" spans="1:12" ht="4" customHeight="1" x14ac:dyDescent="0.35">
      <c r="A31" s="40"/>
      <c r="B31" s="40"/>
      <c r="I31" s="21"/>
      <c r="J31" s="6"/>
      <c r="K31" s="40"/>
    </row>
    <row r="32" spans="1:12" x14ac:dyDescent="0.35">
      <c r="A32" s="78">
        <v>3</v>
      </c>
      <c r="B32" s="78" t="s">
        <v>173</v>
      </c>
      <c r="C32" s="4" t="s">
        <v>224</v>
      </c>
      <c r="D32" s="5" t="s">
        <v>21</v>
      </c>
      <c r="E32" s="5">
        <v>5</v>
      </c>
      <c r="F32" s="5">
        <f>IF(D32="NA",E32,0)</f>
        <v>0</v>
      </c>
      <c r="G32" s="5">
        <f>IF(D32=$G$3,E32,0)</f>
        <v>5</v>
      </c>
      <c r="H32" s="5">
        <f t="shared" ref="H32:H36" si="8">IF($D32=$H$3,$E32,0)</f>
        <v>0</v>
      </c>
      <c r="I32" s="13"/>
      <c r="J32" s="79"/>
      <c r="K32" s="86">
        <f>SUM(G32:G43)/SUM(G32:H43)</f>
        <v>1</v>
      </c>
    </row>
    <row r="33" spans="1:12" x14ac:dyDescent="0.35">
      <c r="A33" s="78"/>
      <c r="B33" s="78"/>
      <c r="C33" s="4" t="s">
        <v>223</v>
      </c>
      <c r="D33" s="5" t="s">
        <v>21</v>
      </c>
      <c r="E33" s="5">
        <v>3</v>
      </c>
      <c r="F33" s="5">
        <f>IF(D33="NA",E33,0)</f>
        <v>0</v>
      </c>
      <c r="G33" s="5">
        <f>IF(D33=$G$3,E33,0)</f>
        <v>3</v>
      </c>
      <c r="H33" s="5">
        <f t="shared" si="8"/>
        <v>0</v>
      </c>
      <c r="I33" s="13"/>
      <c r="J33" s="79"/>
      <c r="K33" s="87"/>
    </row>
    <row r="34" spans="1:12" x14ac:dyDescent="0.35">
      <c r="A34" s="78"/>
      <c r="B34" s="78"/>
      <c r="C34" s="4" t="s">
        <v>4</v>
      </c>
      <c r="D34" s="5" t="s">
        <v>21</v>
      </c>
      <c r="E34" s="5">
        <v>3</v>
      </c>
      <c r="F34" s="5">
        <f>IF(D34="NA",E34,0)</f>
        <v>0</v>
      </c>
      <c r="G34" s="5">
        <f>IF(D34=$G$3,E34,0)</f>
        <v>3</v>
      </c>
      <c r="H34" s="5">
        <f t="shared" si="8"/>
        <v>0</v>
      </c>
      <c r="I34" s="28"/>
      <c r="J34" s="79"/>
      <c r="K34" s="87"/>
    </row>
    <row r="35" spans="1:12" x14ac:dyDescent="0.35">
      <c r="A35" s="78"/>
      <c r="B35" s="78"/>
      <c r="C35" s="4" t="s">
        <v>108</v>
      </c>
      <c r="D35" s="5" t="s">
        <v>21</v>
      </c>
      <c r="E35" s="5">
        <v>2</v>
      </c>
      <c r="F35" s="5">
        <f t="shared" ref="F35:F36" si="9">IF(D35="NA",E35,0)</f>
        <v>0</v>
      </c>
      <c r="G35" s="5">
        <f t="shared" ref="G35:G36" si="10">IF(D35=$G$3,E35,0)</f>
        <v>2</v>
      </c>
      <c r="H35" s="5">
        <f t="shared" si="8"/>
        <v>0</v>
      </c>
      <c r="I35" s="13"/>
      <c r="J35" s="79"/>
      <c r="K35" s="87"/>
    </row>
    <row r="36" spans="1:12" x14ac:dyDescent="0.35">
      <c r="A36" s="78"/>
      <c r="B36" s="78"/>
      <c r="C36" s="4" t="s">
        <v>27</v>
      </c>
      <c r="D36" s="5" t="s">
        <v>21</v>
      </c>
      <c r="E36" s="5">
        <v>2</v>
      </c>
      <c r="F36" s="5">
        <f t="shared" si="9"/>
        <v>0</v>
      </c>
      <c r="G36" s="5">
        <f t="shared" si="10"/>
        <v>2</v>
      </c>
      <c r="H36" s="5">
        <f t="shared" si="8"/>
        <v>0</v>
      </c>
      <c r="I36" s="13"/>
      <c r="J36" s="79"/>
      <c r="K36" s="87"/>
    </row>
    <row r="37" spans="1:12" x14ac:dyDescent="0.35">
      <c r="A37" s="78"/>
      <c r="B37" s="78"/>
      <c r="C37" s="4"/>
      <c r="D37" s="5"/>
      <c r="E37" s="5"/>
      <c r="F37" s="5"/>
      <c r="G37" s="5"/>
      <c r="H37" s="5"/>
      <c r="I37" s="13"/>
      <c r="J37" s="79"/>
      <c r="K37" s="87"/>
    </row>
    <row r="38" spans="1:12" x14ac:dyDescent="0.35">
      <c r="A38" s="78"/>
      <c r="B38" s="78"/>
      <c r="C38" s="4"/>
      <c r="D38" s="5"/>
      <c r="E38" s="5"/>
      <c r="F38" s="5"/>
      <c r="G38" s="5"/>
      <c r="H38" s="5"/>
      <c r="I38" s="5"/>
      <c r="J38" s="79"/>
      <c r="K38" s="87"/>
    </row>
    <row r="39" spans="1:12" x14ac:dyDescent="0.35">
      <c r="A39" s="78"/>
      <c r="B39" s="78"/>
      <c r="C39" s="4"/>
      <c r="D39" s="5"/>
      <c r="E39" s="5"/>
      <c r="F39" s="5"/>
      <c r="G39" s="5"/>
      <c r="H39" s="5"/>
      <c r="I39" s="5"/>
      <c r="J39" s="79"/>
      <c r="K39" s="87"/>
    </row>
    <row r="40" spans="1:12" x14ac:dyDescent="0.35">
      <c r="A40" s="78"/>
      <c r="B40" s="78"/>
      <c r="C40" s="4"/>
      <c r="D40" s="5"/>
      <c r="E40" s="5"/>
      <c r="F40" s="5"/>
      <c r="G40" s="5"/>
      <c r="H40" s="5"/>
      <c r="I40" s="13"/>
      <c r="J40" s="79"/>
      <c r="K40" s="87"/>
    </row>
    <row r="41" spans="1:12" x14ac:dyDescent="0.35">
      <c r="A41" s="78"/>
      <c r="B41" s="78"/>
      <c r="C41" s="4"/>
      <c r="D41" s="5"/>
      <c r="E41" s="5"/>
      <c r="F41" s="5"/>
      <c r="G41" s="5"/>
      <c r="H41" s="5"/>
      <c r="I41" s="13"/>
      <c r="J41" s="79"/>
      <c r="K41" s="87"/>
    </row>
    <row r="42" spans="1:12" x14ac:dyDescent="0.35">
      <c r="A42" s="78"/>
      <c r="B42" s="78"/>
      <c r="C42" s="4"/>
      <c r="D42" s="5"/>
      <c r="E42" s="5"/>
      <c r="F42" s="5"/>
      <c r="G42" s="5"/>
      <c r="H42" s="5"/>
      <c r="I42" s="13"/>
      <c r="J42" s="79"/>
      <c r="K42" s="87"/>
    </row>
    <row r="43" spans="1:12" x14ac:dyDescent="0.35">
      <c r="A43" s="78"/>
      <c r="B43" s="78"/>
      <c r="C43" s="4"/>
      <c r="D43" s="5"/>
      <c r="E43" s="5"/>
      <c r="F43" s="5"/>
      <c r="G43" s="5"/>
      <c r="H43" s="5"/>
      <c r="I43" s="13"/>
      <c r="J43" s="79"/>
      <c r="K43" s="88"/>
      <c r="L43" s="56">
        <f>K32</f>
        <v>1</v>
      </c>
    </row>
    <row r="44" spans="1:12" ht="4" customHeight="1" x14ac:dyDescent="0.35"/>
    <row r="45" spans="1:12" x14ac:dyDescent="0.35">
      <c r="A45" s="78">
        <v>4</v>
      </c>
      <c r="B45" s="106" t="s">
        <v>85</v>
      </c>
      <c r="C45" s="4" t="s">
        <v>290</v>
      </c>
      <c r="D45" s="5" t="s">
        <v>21</v>
      </c>
      <c r="E45" s="5">
        <v>1</v>
      </c>
      <c r="F45" s="5">
        <f>IF($D45=$F$3,$E45,0)</f>
        <v>0</v>
      </c>
      <c r="G45" s="5">
        <f>IF(D45=$G$3,$E45,0)</f>
        <v>1</v>
      </c>
      <c r="H45" s="5">
        <f>IF($D45=$H$3,$E45,0)</f>
        <v>0</v>
      </c>
      <c r="I45" s="13"/>
      <c r="J45" s="79"/>
      <c r="K45" s="86">
        <f>SUM(G45:G56)/SUM(G45:H56)</f>
        <v>0.81818181818181823</v>
      </c>
    </row>
    <row r="46" spans="1:12" x14ac:dyDescent="0.35">
      <c r="A46" s="78"/>
      <c r="B46" s="106"/>
      <c r="C46" s="4" t="s">
        <v>291</v>
      </c>
      <c r="D46" s="5" t="s">
        <v>21</v>
      </c>
      <c r="E46" s="5">
        <v>3</v>
      </c>
      <c r="F46" s="5">
        <f t="shared" ref="F46:F49" si="11">IF(D46="NA",E46,0)</f>
        <v>0</v>
      </c>
      <c r="G46" s="5">
        <f t="shared" ref="G46:G49" si="12">IF(D46=$G$3,E46,0)</f>
        <v>3</v>
      </c>
      <c r="H46" s="5">
        <f t="shared" ref="H46:H49" si="13">IF($D46=$H$3,$E46,0)</f>
        <v>0</v>
      </c>
      <c r="I46" s="13"/>
      <c r="J46" s="79"/>
      <c r="K46" s="87"/>
    </row>
    <row r="47" spans="1:12" x14ac:dyDescent="0.35">
      <c r="A47" s="78"/>
      <c r="B47" s="106"/>
      <c r="C47" s="4" t="s">
        <v>4</v>
      </c>
      <c r="D47" s="5" t="s">
        <v>21</v>
      </c>
      <c r="E47" s="5">
        <v>3</v>
      </c>
      <c r="F47" s="5">
        <f t="shared" si="11"/>
        <v>0</v>
      </c>
      <c r="G47" s="5">
        <f t="shared" si="12"/>
        <v>3</v>
      </c>
      <c r="H47" s="5">
        <f t="shared" si="13"/>
        <v>0</v>
      </c>
      <c r="I47" s="13"/>
      <c r="J47" s="79"/>
      <c r="K47" s="87"/>
    </row>
    <row r="48" spans="1:12" x14ac:dyDescent="0.35">
      <c r="A48" s="78"/>
      <c r="B48" s="106"/>
      <c r="C48" s="4" t="s">
        <v>6</v>
      </c>
      <c r="D48" s="5" t="s">
        <v>10</v>
      </c>
      <c r="E48" s="5">
        <v>2</v>
      </c>
      <c r="F48" s="5">
        <f t="shared" si="11"/>
        <v>0</v>
      </c>
      <c r="G48" s="5">
        <f t="shared" si="12"/>
        <v>0</v>
      </c>
      <c r="H48" s="5">
        <f t="shared" si="13"/>
        <v>2</v>
      </c>
      <c r="I48" s="13" t="s">
        <v>340</v>
      </c>
      <c r="J48" s="79"/>
      <c r="K48" s="87"/>
    </row>
    <row r="49" spans="1:12" x14ac:dyDescent="0.35">
      <c r="A49" s="78"/>
      <c r="B49" s="106"/>
      <c r="C49" s="4" t="s">
        <v>27</v>
      </c>
      <c r="D49" s="5" t="s">
        <v>21</v>
      </c>
      <c r="E49" s="5">
        <v>2</v>
      </c>
      <c r="F49" s="5">
        <f t="shared" si="11"/>
        <v>0</v>
      </c>
      <c r="G49" s="5">
        <f t="shared" si="12"/>
        <v>2</v>
      </c>
      <c r="H49" s="5">
        <f t="shared" si="13"/>
        <v>0</v>
      </c>
      <c r="I49" s="13"/>
      <c r="J49" s="79"/>
      <c r="K49" s="87"/>
    </row>
    <row r="50" spans="1:12" x14ac:dyDescent="0.35">
      <c r="A50" s="78"/>
      <c r="B50" s="106"/>
      <c r="C50" s="4"/>
      <c r="D50" s="5"/>
      <c r="E50" s="5"/>
      <c r="F50" s="5"/>
      <c r="G50" s="5"/>
      <c r="H50" s="5"/>
      <c r="I50" s="13"/>
      <c r="J50" s="79"/>
      <c r="K50" s="87"/>
    </row>
    <row r="51" spans="1:12" x14ac:dyDescent="0.35">
      <c r="A51" s="78"/>
      <c r="B51" s="106"/>
      <c r="C51" s="4"/>
      <c r="D51" s="5"/>
      <c r="E51" s="5"/>
      <c r="F51" s="5"/>
      <c r="G51" s="5"/>
      <c r="H51" s="5"/>
      <c r="I51" s="13"/>
      <c r="J51" s="79"/>
      <c r="K51" s="87"/>
    </row>
    <row r="52" spans="1:12" x14ac:dyDescent="0.35">
      <c r="A52" s="78"/>
      <c r="B52" s="106"/>
      <c r="C52" s="4"/>
      <c r="D52" s="5"/>
      <c r="E52" s="5"/>
      <c r="F52" s="5"/>
      <c r="G52" s="5"/>
      <c r="H52" s="5"/>
      <c r="I52" s="13"/>
      <c r="J52" s="79"/>
      <c r="K52" s="87"/>
    </row>
    <row r="53" spans="1:12" x14ac:dyDescent="0.35">
      <c r="A53" s="78"/>
      <c r="B53" s="106"/>
      <c r="C53" s="4"/>
      <c r="D53" s="5"/>
      <c r="E53" s="5"/>
      <c r="F53" s="5"/>
      <c r="G53" s="5"/>
      <c r="H53" s="5"/>
      <c r="I53" s="13"/>
      <c r="J53" s="79"/>
      <c r="K53" s="87"/>
    </row>
    <row r="54" spans="1:12" x14ac:dyDescent="0.35">
      <c r="A54" s="78"/>
      <c r="B54" s="106"/>
      <c r="C54" s="60"/>
      <c r="E54" s="5"/>
      <c r="F54" s="5"/>
      <c r="G54" s="5"/>
      <c r="H54" s="5"/>
      <c r="I54" s="21"/>
      <c r="J54" s="79"/>
      <c r="K54" s="87"/>
    </row>
    <row r="55" spans="1:12" x14ac:dyDescent="0.35">
      <c r="A55" s="78"/>
      <c r="B55" s="106"/>
      <c r="C55" s="4"/>
      <c r="D55" s="5"/>
      <c r="E55" s="5"/>
      <c r="F55" s="5"/>
      <c r="G55" s="5"/>
      <c r="H55" s="5"/>
      <c r="I55" s="13"/>
      <c r="J55" s="79"/>
      <c r="K55" s="87"/>
    </row>
    <row r="56" spans="1:12" x14ac:dyDescent="0.35">
      <c r="A56" s="78"/>
      <c r="B56" s="106"/>
      <c r="C56" s="4"/>
      <c r="D56" s="5"/>
      <c r="E56" s="5"/>
      <c r="F56" s="5"/>
      <c r="G56" s="5"/>
      <c r="H56" s="5"/>
      <c r="I56" s="13"/>
      <c r="J56" s="79"/>
      <c r="K56" s="88"/>
      <c r="L56" s="56">
        <f>K45</f>
        <v>0.81818181818181823</v>
      </c>
    </row>
    <row r="57" spans="1:12" ht="4" customHeight="1" x14ac:dyDescent="0.35"/>
    <row r="58" spans="1:12" x14ac:dyDescent="0.35">
      <c r="A58" s="78">
        <v>5</v>
      </c>
      <c r="B58" s="106" t="s">
        <v>86</v>
      </c>
      <c r="C58" s="4" t="s">
        <v>292</v>
      </c>
      <c r="D58" s="5" t="s">
        <v>10</v>
      </c>
      <c r="E58" s="5">
        <v>1</v>
      </c>
      <c r="F58" s="5">
        <f>IF($D58=$F$3,$E58,0)</f>
        <v>0</v>
      </c>
      <c r="G58" s="5">
        <f>IF(D58=$G$3,$E58,0)</f>
        <v>0</v>
      </c>
      <c r="H58" s="5">
        <f>IF($D58=$H$3,$E58,0)</f>
        <v>1</v>
      </c>
      <c r="I58" s="13" t="s">
        <v>341</v>
      </c>
      <c r="J58" s="79"/>
      <c r="K58" s="86">
        <f>SUM(G58:G69)/SUM(G58:H69)</f>
        <v>0.53846153846153844</v>
      </c>
    </row>
    <row r="59" spans="1:12" x14ac:dyDescent="0.35">
      <c r="A59" s="78"/>
      <c r="B59" s="106"/>
      <c r="C59" s="4" t="s">
        <v>4</v>
      </c>
      <c r="D59" s="5" t="s">
        <v>21</v>
      </c>
      <c r="E59" s="5">
        <v>3</v>
      </c>
      <c r="F59" s="5">
        <f t="shared" ref="F59:F62" si="14">IF(D59="NA",E59,0)</f>
        <v>0</v>
      </c>
      <c r="G59" s="5">
        <f t="shared" ref="G59:G62" si="15">IF(D59=$G$3,E59,0)</f>
        <v>3</v>
      </c>
      <c r="H59" s="5">
        <f t="shared" ref="H59:H62" si="16">IF($D59=$H$3,$E59,0)</f>
        <v>0</v>
      </c>
      <c r="I59" s="13"/>
      <c r="J59" s="79"/>
      <c r="K59" s="87"/>
    </row>
    <row r="60" spans="1:12" x14ac:dyDescent="0.35">
      <c r="A60" s="78"/>
      <c r="B60" s="106"/>
      <c r="C60" s="4" t="s">
        <v>6</v>
      </c>
      <c r="D60" s="5" t="s">
        <v>21</v>
      </c>
      <c r="E60" s="5">
        <v>2</v>
      </c>
      <c r="F60" s="5">
        <f t="shared" si="14"/>
        <v>0</v>
      </c>
      <c r="G60" s="5">
        <f t="shared" si="15"/>
        <v>2</v>
      </c>
      <c r="H60" s="5">
        <f t="shared" si="16"/>
        <v>0</v>
      </c>
      <c r="I60" s="13"/>
      <c r="J60" s="79"/>
      <c r="K60" s="87"/>
    </row>
    <row r="61" spans="1:12" x14ac:dyDescent="0.35">
      <c r="A61" s="78"/>
      <c r="B61" s="106"/>
      <c r="C61" s="4" t="s">
        <v>27</v>
      </c>
      <c r="D61" s="5" t="s">
        <v>21</v>
      </c>
      <c r="E61" s="5">
        <v>2</v>
      </c>
      <c r="F61" s="5">
        <f t="shared" si="14"/>
        <v>0</v>
      </c>
      <c r="G61" s="5">
        <f t="shared" si="15"/>
        <v>2</v>
      </c>
      <c r="H61" s="5">
        <f t="shared" si="16"/>
        <v>0</v>
      </c>
      <c r="I61" s="13"/>
      <c r="J61" s="79"/>
      <c r="K61" s="87"/>
    </row>
    <row r="62" spans="1:12" x14ac:dyDescent="0.35">
      <c r="A62" s="78"/>
      <c r="B62" s="106"/>
      <c r="C62" s="4" t="s">
        <v>265</v>
      </c>
      <c r="D62" s="5" t="s">
        <v>10</v>
      </c>
      <c r="E62" s="5">
        <v>2</v>
      </c>
      <c r="F62" s="5">
        <f t="shared" si="14"/>
        <v>0</v>
      </c>
      <c r="G62" s="5">
        <f t="shared" si="15"/>
        <v>0</v>
      </c>
      <c r="H62" s="5">
        <f t="shared" si="16"/>
        <v>2</v>
      </c>
      <c r="I62" s="13" t="s">
        <v>213</v>
      </c>
      <c r="J62" s="79"/>
      <c r="K62" s="87"/>
    </row>
    <row r="63" spans="1:12" x14ac:dyDescent="0.35">
      <c r="A63" s="78"/>
      <c r="B63" s="106"/>
      <c r="C63" s="4" t="s">
        <v>156</v>
      </c>
      <c r="D63" s="5" t="s">
        <v>10</v>
      </c>
      <c r="E63" s="5">
        <v>3</v>
      </c>
      <c r="F63" s="5">
        <f t="shared" ref="F63" si="17">IF(D63="NA",E63,0)</f>
        <v>0</v>
      </c>
      <c r="G63" s="5">
        <f t="shared" ref="G63" si="18">IF(D63=$G$3,E63,0)</f>
        <v>0</v>
      </c>
      <c r="H63" s="5">
        <f>IF($D63=$H$3,$E63,0)</f>
        <v>3</v>
      </c>
      <c r="I63" s="13" t="s">
        <v>332</v>
      </c>
      <c r="J63" s="79"/>
      <c r="K63" s="87"/>
    </row>
    <row r="64" spans="1:12" x14ac:dyDescent="0.35">
      <c r="A64" s="78"/>
      <c r="B64" s="106"/>
      <c r="C64" s="4"/>
      <c r="D64" s="5"/>
      <c r="E64" s="5"/>
      <c r="F64" s="5"/>
      <c r="G64" s="5"/>
      <c r="H64" s="5"/>
      <c r="I64" s="5"/>
      <c r="J64" s="79"/>
      <c r="K64" s="87"/>
    </row>
    <row r="65" spans="1:12" x14ac:dyDescent="0.35">
      <c r="A65" s="78"/>
      <c r="B65" s="106"/>
      <c r="C65" s="4"/>
      <c r="D65" s="5"/>
      <c r="E65" s="5"/>
      <c r="F65" s="5"/>
      <c r="G65" s="5"/>
      <c r="H65" s="5"/>
      <c r="I65" s="13"/>
      <c r="J65" s="79"/>
      <c r="K65" s="87"/>
    </row>
    <row r="66" spans="1:12" x14ac:dyDescent="0.35">
      <c r="A66" s="78"/>
      <c r="B66" s="106"/>
      <c r="C66" s="4"/>
      <c r="D66" s="5"/>
      <c r="E66" s="5"/>
      <c r="F66" s="5"/>
      <c r="G66" s="5"/>
      <c r="H66" s="5"/>
      <c r="I66" s="5"/>
      <c r="J66" s="79"/>
      <c r="K66" s="87"/>
    </row>
    <row r="67" spans="1:12" x14ac:dyDescent="0.35">
      <c r="A67" s="78"/>
      <c r="B67" s="106"/>
      <c r="C67" s="4"/>
      <c r="D67" s="5"/>
      <c r="E67" s="5"/>
      <c r="F67" s="5"/>
      <c r="G67" s="5"/>
      <c r="H67" s="5"/>
      <c r="I67" s="5"/>
      <c r="J67" s="79"/>
      <c r="K67" s="87"/>
    </row>
    <row r="68" spans="1:12" x14ac:dyDescent="0.35">
      <c r="A68" s="78"/>
      <c r="B68" s="106"/>
      <c r="C68" s="4"/>
      <c r="D68" s="5"/>
      <c r="E68" s="5"/>
      <c r="F68" s="5"/>
      <c r="G68" s="5"/>
      <c r="H68" s="5"/>
      <c r="I68" s="5"/>
      <c r="J68" s="79"/>
      <c r="K68" s="87"/>
    </row>
    <row r="69" spans="1:12" x14ac:dyDescent="0.35">
      <c r="A69" s="78"/>
      <c r="B69" s="106"/>
      <c r="C69" s="4"/>
      <c r="D69" s="5"/>
      <c r="E69" s="5"/>
      <c r="F69" s="5"/>
      <c r="G69" s="5"/>
      <c r="H69" s="5"/>
      <c r="I69" s="13"/>
      <c r="J69" s="79"/>
      <c r="K69" s="88"/>
      <c r="L69" s="56">
        <f>K58</f>
        <v>0.53846153846153844</v>
      </c>
    </row>
    <row r="70" spans="1:12" ht="4" customHeight="1" x14ac:dyDescent="0.35"/>
    <row r="71" spans="1:12" x14ac:dyDescent="0.35">
      <c r="A71" s="78">
        <v>6</v>
      </c>
      <c r="B71" s="106" t="s">
        <v>149</v>
      </c>
      <c r="C71" s="4" t="s">
        <v>93</v>
      </c>
      <c r="D71" s="5" t="s">
        <v>9</v>
      </c>
      <c r="E71" s="5">
        <v>3</v>
      </c>
      <c r="F71" s="5">
        <f>IF($D71=$F$3,$E71,0)</f>
        <v>3</v>
      </c>
      <c r="G71" s="5">
        <f>IF(D71=$G$3,$E71,0)</f>
        <v>0</v>
      </c>
      <c r="H71" s="5">
        <f>IF($D71=$H$3,$E71,0)</f>
        <v>0</v>
      </c>
      <c r="I71" s="13" t="s">
        <v>370</v>
      </c>
      <c r="J71" s="79"/>
      <c r="K71" s="86" t="e">
        <f>SUM(G71:G82)/SUM(G71:H82)</f>
        <v>#DIV/0!</v>
      </c>
    </row>
    <row r="72" spans="1:12" x14ac:dyDescent="0.35">
      <c r="A72" s="78"/>
      <c r="B72" s="106"/>
      <c r="C72" s="4" t="s">
        <v>4</v>
      </c>
      <c r="D72" s="5" t="s">
        <v>9</v>
      </c>
      <c r="E72" s="5">
        <v>3</v>
      </c>
      <c r="F72" s="5">
        <f t="shared" ref="F72:F74" si="19">IF(D72="NA",E72,0)</f>
        <v>3</v>
      </c>
      <c r="G72" s="5">
        <f t="shared" ref="G72:G74" si="20">IF(D72=$G$3,E72,0)</f>
        <v>0</v>
      </c>
      <c r="H72" s="5">
        <f t="shared" ref="H72:H74" si="21">IF($D72=$H$3,$E72,0)</f>
        <v>0</v>
      </c>
      <c r="I72" s="13"/>
      <c r="J72" s="79"/>
      <c r="K72" s="87"/>
    </row>
    <row r="73" spans="1:12" x14ac:dyDescent="0.35">
      <c r="A73" s="78"/>
      <c r="B73" s="106"/>
      <c r="C73" s="4" t="s">
        <v>6</v>
      </c>
      <c r="D73" s="5" t="s">
        <v>9</v>
      </c>
      <c r="E73" s="5">
        <v>2</v>
      </c>
      <c r="F73" s="5">
        <f t="shared" si="19"/>
        <v>2</v>
      </c>
      <c r="G73" s="5">
        <f t="shared" si="20"/>
        <v>0</v>
      </c>
      <c r="H73" s="5">
        <f t="shared" si="21"/>
        <v>0</v>
      </c>
      <c r="I73" s="13"/>
      <c r="J73" s="79"/>
      <c r="K73" s="87"/>
    </row>
    <row r="74" spans="1:12" x14ac:dyDescent="0.35">
      <c r="A74" s="78"/>
      <c r="B74" s="106"/>
      <c r="C74" s="4" t="s">
        <v>7</v>
      </c>
      <c r="D74" s="5" t="s">
        <v>9</v>
      </c>
      <c r="E74" s="5">
        <v>2</v>
      </c>
      <c r="F74" s="5">
        <f t="shared" si="19"/>
        <v>2</v>
      </c>
      <c r="G74" s="5">
        <f t="shared" si="20"/>
        <v>0</v>
      </c>
      <c r="H74" s="5">
        <f t="shared" si="21"/>
        <v>0</v>
      </c>
      <c r="I74" s="13"/>
      <c r="J74" s="79"/>
      <c r="K74" s="87"/>
    </row>
    <row r="75" spans="1:12" x14ac:dyDescent="0.35">
      <c r="A75" s="78"/>
      <c r="B75" s="106"/>
      <c r="C75" s="4" t="s">
        <v>8</v>
      </c>
      <c r="D75" s="5"/>
      <c r="E75" s="5"/>
      <c r="F75" s="5"/>
      <c r="G75" s="5"/>
      <c r="H75" s="5"/>
      <c r="I75" s="13"/>
      <c r="J75" s="79"/>
      <c r="K75" s="87"/>
    </row>
    <row r="76" spans="1:12" x14ac:dyDescent="0.35">
      <c r="A76" s="78"/>
      <c r="B76" s="106"/>
      <c r="C76" s="4"/>
      <c r="D76" s="5"/>
      <c r="E76" s="5"/>
      <c r="F76" s="5"/>
      <c r="G76" s="5"/>
      <c r="H76" s="5"/>
      <c r="I76" s="13"/>
      <c r="J76" s="79"/>
      <c r="K76" s="87"/>
    </row>
    <row r="77" spans="1:12" x14ac:dyDescent="0.35">
      <c r="A77" s="78"/>
      <c r="B77" s="106"/>
      <c r="C77" s="4"/>
      <c r="D77" s="5"/>
      <c r="E77" s="5"/>
      <c r="F77" s="5"/>
      <c r="G77" s="5"/>
      <c r="H77" s="5"/>
      <c r="I77" s="13"/>
      <c r="J77" s="79"/>
      <c r="K77" s="87"/>
    </row>
    <row r="78" spans="1:12" x14ac:dyDescent="0.35">
      <c r="A78" s="78"/>
      <c r="B78" s="106"/>
      <c r="C78" s="4"/>
      <c r="D78" s="5"/>
      <c r="E78" s="5"/>
      <c r="F78" s="5"/>
      <c r="G78" s="5"/>
      <c r="H78" s="5"/>
      <c r="I78" s="13"/>
      <c r="J78" s="79"/>
      <c r="K78" s="87"/>
    </row>
    <row r="79" spans="1:12" x14ac:dyDescent="0.35">
      <c r="A79" s="78"/>
      <c r="B79" s="106"/>
      <c r="C79" s="4"/>
      <c r="D79" s="5"/>
      <c r="E79" s="5"/>
      <c r="F79" s="5"/>
      <c r="G79" s="5"/>
      <c r="H79" s="5"/>
      <c r="I79" s="13"/>
      <c r="J79" s="79"/>
      <c r="K79" s="87"/>
    </row>
    <row r="80" spans="1:12" x14ac:dyDescent="0.35">
      <c r="A80" s="78"/>
      <c r="B80" s="106"/>
      <c r="C80" s="60"/>
      <c r="D80" s="5"/>
      <c r="E80" s="5"/>
      <c r="F80" s="5"/>
      <c r="G80" s="5"/>
      <c r="H80" s="5"/>
      <c r="I80" s="13"/>
      <c r="J80" s="79"/>
      <c r="K80" s="87"/>
    </row>
    <row r="81" spans="1:12" x14ac:dyDescent="0.35">
      <c r="A81" s="78"/>
      <c r="B81" s="106"/>
      <c r="C81" s="4"/>
      <c r="D81" s="5"/>
      <c r="E81" s="5"/>
      <c r="F81" s="5"/>
      <c r="G81" s="5"/>
      <c r="H81" s="5"/>
      <c r="I81" s="13"/>
      <c r="J81" s="79"/>
      <c r="K81" s="87"/>
    </row>
    <row r="82" spans="1:12" x14ac:dyDescent="0.35">
      <c r="A82" s="78"/>
      <c r="B82" s="106"/>
      <c r="C82" s="4"/>
      <c r="D82" s="5"/>
      <c r="E82" s="5"/>
      <c r="F82" s="5"/>
      <c r="G82" s="5"/>
      <c r="H82" s="5"/>
      <c r="I82" s="13"/>
      <c r="J82" s="79"/>
      <c r="K82" s="88"/>
      <c r="L82" s="56" t="e">
        <f>K71</f>
        <v>#DIV/0!</v>
      </c>
    </row>
  </sheetData>
  <mergeCells count="25">
    <mergeCell ref="A58:A69"/>
    <mergeCell ref="B58:B69"/>
    <mergeCell ref="J58:J69"/>
    <mergeCell ref="K58:K69"/>
    <mergeCell ref="A71:A82"/>
    <mergeCell ref="B71:B82"/>
    <mergeCell ref="J71:J82"/>
    <mergeCell ref="K71:K82"/>
    <mergeCell ref="A32:A43"/>
    <mergeCell ref="B32:B43"/>
    <mergeCell ref="J32:J43"/>
    <mergeCell ref="K32:K43"/>
    <mergeCell ref="A45:A56"/>
    <mergeCell ref="B45:B56"/>
    <mergeCell ref="J45:J56"/>
    <mergeCell ref="K45:K56"/>
    <mergeCell ref="J19:J30"/>
    <mergeCell ref="K19:K30"/>
    <mergeCell ref="A1:I1"/>
    <mergeCell ref="A6:A17"/>
    <mergeCell ref="B6:B17"/>
    <mergeCell ref="J6:J17"/>
    <mergeCell ref="K6:K17"/>
    <mergeCell ref="A19:A30"/>
    <mergeCell ref="B19:B30"/>
  </mergeCells>
  <conditionalFormatting sqref="D5:D11">
    <cfRule type="cellIs" dxfId="243" priority="62" operator="equal">
      <formula>"N"</formula>
    </cfRule>
  </conditionalFormatting>
  <conditionalFormatting sqref="D6:D12">
    <cfRule type="cellIs" dxfId="242" priority="57" operator="equal">
      <formula>"Y"</formula>
    </cfRule>
  </conditionalFormatting>
  <conditionalFormatting sqref="D13:D23">
    <cfRule type="cellIs" dxfId="241" priority="78" operator="equal">
      <formula>"Y"</formula>
    </cfRule>
  </conditionalFormatting>
  <conditionalFormatting sqref="D13:D24">
    <cfRule type="cellIs" dxfId="240" priority="74" operator="equal">
      <formula>"N"</formula>
    </cfRule>
  </conditionalFormatting>
  <conditionalFormatting sqref="D19:D24">
    <cfRule type="cellIs" dxfId="239" priority="69" operator="equal">
      <formula>"Y"</formula>
    </cfRule>
    <cfRule type="cellIs" dxfId="238" priority="68" operator="equal">
      <formula>"Y"</formula>
    </cfRule>
  </conditionalFormatting>
  <conditionalFormatting sqref="D27 D29:D30 D13:D18">
    <cfRule type="cellIs" dxfId="237" priority="82" operator="equal">
      <formula>"Y"</formula>
    </cfRule>
  </conditionalFormatting>
  <conditionalFormatting sqref="D27:D30">
    <cfRule type="cellIs" dxfId="236" priority="5" operator="equal">
      <formula>"N"</formula>
    </cfRule>
  </conditionalFormatting>
  <conditionalFormatting sqref="D28:D30">
    <cfRule type="cellIs" dxfId="235" priority="6" operator="equal">
      <formula>"Y"</formula>
    </cfRule>
  </conditionalFormatting>
  <conditionalFormatting sqref="D32:D37 F32:H37 E34:E37 E40:E41 G40:H41 D40:D42 F40:F42">
    <cfRule type="cellIs" dxfId="234" priority="43" operator="equal">
      <formula>"N"</formula>
    </cfRule>
    <cfRule type="cellIs" dxfId="233" priority="44" operator="equal">
      <formula>"Y"</formula>
    </cfRule>
  </conditionalFormatting>
  <conditionalFormatting sqref="D58:D63">
    <cfRule type="cellIs" dxfId="232" priority="32" operator="equal">
      <formula>"Y"</formula>
    </cfRule>
    <cfRule type="cellIs" dxfId="231" priority="31" operator="equal">
      <formula>"N"</formula>
    </cfRule>
  </conditionalFormatting>
  <conditionalFormatting sqref="D65:D68">
    <cfRule type="cellIs" dxfId="230" priority="34" operator="equal">
      <formula>"Y"</formula>
    </cfRule>
  </conditionalFormatting>
  <conditionalFormatting sqref="D71:D81">
    <cfRule type="cellIs" dxfId="229" priority="15" operator="equal">
      <formula>"N"</formula>
    </cfRule>
    <cfRule type="cellIs" dxfId="228" priority="16" operator="equal">
      <formula>"Y"</formula>
    </cfRule>
  </conditionalFormatting>
  <conditionalFormatting sqref="D1:H4">
    <cfRule type="cellIs" dxfId="227" priority="108" operator="equal">
      <formula>"N"</formula>
    </cfRule>
  </conditionalFormatting>
  <conditionalFormatting sqref="D1:H5">
    <cfRule type="cellIs" dxfId="226" priority="99" operator="equal">
      <formula>"Y"</formula>
    </cfRule>
  </conditionalFormatting>
  <conditionalFormatting sqref="D17:H18 G15:H15 F15:F16">
    <cfRule type="cellIs" dxfId="225" priority="93" operator="equal">
      <formula>"Y"</formula>
    </cfRule>
  </conditionalFormatting>
  <conditionalFormatting sqref="D25:H26">
    <cfRule type="cellIs" dxfId="224" priority="45" operator="equal">
      <formula>"N"</formula>
    </cfRule>
    <cfRule type="cellIs" dxfId="223" priority="46" operator="equal">
      <formula>"Y"</formula>
    </cfRule>
  </conditionalFormatting>
  <conditionalFormatting sqref="D43:H44 D45:D55 D65:D68">
    <cfRule type="cellIs" dxfId="222" priority="37" operator="equal">
      <formula>"N"</formula>
    </cfRule>
  </conditionalFormatting>
  <conditionalFormatting sqref="D43:H44 D45:D55">
    <cfRule type="cellIs" dxfId="221" priority="38" operator="equal">
      <formula>"Y"</formula>
    </cfRule>
  </conditionalFormatting>
  <conditionalFormatting sqref="D56:H57">
    <cfRule type="cellIs" dxfId="220" priority="26" operator="equal">
      <formula>"Y"</formula>
    </cfRule>
    <cfRule type="cellIs" dxfId="219" priority="25" operator="equal">
      <formula>"N"</formula>
    </cfRule>
  </conditionalFormatting>
  <conditionalFormatting sqref="D69:H70">
    <cfRule type="cellIs" dxfId="218" priority="9" operator="equal">
      <formula>"N"</formula>
    </cfRule>
    <cfRule type="cellIs" dxfId="217" priority="10" operator="equal">
      <formula>"Y"</formula>
    </cfRule>
  </conditionalFormatting>
  <conditionalFormatting sqref="D82:H1048576">
    <cfRule type="cellIs" dxfId="216" priority="21" operator="equal">
      <formula>"N"</formula>
    </cfRule>
    <cfRule type="cellIs" dxfId="215" priority="22" operator="equal">
      <formula>"Y"</formula>
    </cfRule>
  </conditionalFormatting>
  <conditionalFormatting sqref="E5:E7 E10:E11">
    <cfRule type="cellIs" dxfId="214" priority="60" operator="equal">
      <formula>"N"</formula>
    </cfRule>
  </conditionalFormatting>
  <conditionalFormatting sqref="E6:E7 E10:E11">
    <cfRule type="cellIs" dxfId="213" priority="61" operator="equal">
      <formula>"Y"</formula>
    </cfRule>
  </conditionalFormatting>
  <conditionalFormatting sqref="E14:E15">
    <cfRule type="cellIs" dxfId="212" priority="7" operator="equal">
      <formula>"N"</formula>
    </cfRule>
    <cfRule type="cellIs" dxfId="211" priority="8" operator="equal">
      <formula>"Y"</formula>
    </cfRule>
  </conditionalFormatting>
  <conditionalFormatting sqref="E28">
    <cfRule type="cellIs" dxfId="210" priority="4" operator="equal">
      <formula>"Y"</formula>
    </cfRule>
  </conditionalFormatting>
  <conditionalFormatting sqref="E76:E80 G76:H80 F76:F81">
    <cfRule type="cellIs" dxfId="209" priority="19" operator="equal">
      <formula>"N"</formula>
    </cfRule>
    <cfRule type="cellIs" dxfId="208" priority="20" operator="equal">
      <formula>"Y"</formula>
    </cfRule>
  </conditionalFormatting>
  <conditionalFormatting sqref="E12:F12">
    <cfRule type="cellIs" dxfId="207" priority="58" operator="equal">
      <formula>"N"</formula>
    </cfRule>
    <cfRule type="cellIs" dxfId="206" priority="59" operator="equal">
      <formula>"Y"</formula>
    </cfRule>
  </conditionalFormatting>
  <conditionalFormatting sqref="E13:H13 F14:H14">
    <cfRule type="cellIs" dxfId="205" priority="83" operator="equal">
      <formula>"N"</formula>
    </cfRule>
    <cfRule type="cellIs" dxfId="204" priority="84" operator="equal">
      <formula>"Y"</formula>
    </cfRule>
  </conditionalFormatting>
  <conditionalFormatting sqref="E19:H20">
    <cfRule type="cellIs" dxfId="203" priority="75" operator="equal">
      <formula>"N"</formula>
    </cfRule>
    <cfRule type="cellIs" dxfId="202" priority="76" operator="equal">
      <formula>"Y"</formula>
    </cfRule>
  </conditionalFormatting>
  <conditionalFormatting sqref="E22:H24">
    <cfRule type="cellIs" dxfId="201" priority="47" operator="equal">
      <formula>"N"</formula>
    </cfRule>
    <cfRule type="cellIs" dxfId="200" priority="48" operator="equal">
      <formula>"Y"</formula>
    </cfRule>
  </conditionalFormatting>
  <conditionalFormatting sqref="E27:H28">
    <cfRule type="cellIs" dxfId="199" priority="1" operator="equal">
      <formula>"N"</formula>
    </cfRule>
  </conditionalFormatting>
  <conditionalFormatting sqref="E45:H45 E46 G46:H54 F46:F55 E49:E54">
    <cfRule type="cellIs" dxfId="198" priority="36" operator="equal">
      <formula>"Y"</formula>
    </cfRule>
    <cfRule type="cellIs" dxfId="197" priority="35" operator="equal">
      <formula>"N"</formula>
    </cfRule>
  </conditionalFormatting>
  <conditionalFormatting sqref="E58:H58 E59 F59:H62 E62 E63:H63 E65:E67 G65:H67 F65:F68">
    <cfRule type="cellIs" dxfId="196" priority="30" operator="equal">
      <formula>"Y"</formula>
    </cfRule>
    <cfRule type="cellIs" dxfId="195" priority="29" operator="equal">
      <formula>"N"</formula>
    </cfRule>
  </conditionalFormatting>
  <conditionalFormatting sqref="E71:H75">
    <cfRule type="cellIs" dxfId="194" priority="13" operator="equal">
      <formula>"N"</formula>
    </cfRule>
    <cfRule type="cellIs" dxfId="193" priority="14" operator="equal">
      <formula>"Y"</formula>
    </cfRule>
  </conditionalFormatting>
  <conditionalFormatting sqref="F5:F11">
    <cfRule type="cellIs" dxfId="192" priority="51" operator="equal">
      <formula>"N"</formula>
    </cfRule>
  </conditionalFormatting>
  <conditionalFormatting sqref="F6:F11">
    <cfRule type="cellIs" dxfId="191" priority="52" operator="equal">
      <formula>"Y"</formula>
    </cfRule>
  </conditionalFormatting>
  <conditionalFormatting sqref="F21:H24 D27:E27 F29 D30:H31">
    <cfRule type="cellIs" dxfId="190" priority="80" operator="equal">
      <formula>"Y"</formula>
    </cfRule>
  </conditionalFormatting>
  <conditionalFormatting sqref="F21:H24 F29 D30:H31">
    <cfRule type="cellIs" dxfId="189" priority="79" operator="equal">
      <formula>"N"</formula>
    </cfRule>
  </conditionalFormatting>
  <conditionalFormatting sqref="F27:H28">
    <cfRule type="cellIs" dxfId="188" priority="2" operator="equal">
      <formula>"Y"</formula>
    </cfRule>
  </conditionalFormatting>
  <conditionalFormatting sqref="G5:H12">
    <cfRule type="cellIs" dxfId="187" priority="53" operator="equal">
      <formula>"N"</formula>
    </cfRule>
  </conditionalFormatting>
  <conditionalFormatting sqref="G6:H12">
    <cfRule type="cellIs" dxfId="186" priority="54" operator="equal">
      <formula>"Y"</formula>
    </cfRule>
  </conditionalFormatting>
  <conditionalFormatting sqref="G15:H15 F15:F16 D17:H18">
    <cfRule type="cellIs" dxfId="185" priority="92" operator="equal">
      <formula>"N"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8" fitToHeight="0" orientation="landscape" r:id="rId1"/>
  <headerFooter>
    <oddFooter>&amp;L5S Report&amp;CN6A Branch&amp;RPage &amp;P of &amp;N</oddFooter>
  </headerFooter>
  <rowBreaks count="1" manualBreakCount="1">
    <brk id="43" max="1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L70"/>
  <sheetViews>
    <sheetView view="pageBreakPreview" zoomScaleNormal="100" zoomScaleSheetLayoutView="100" workbookViewId="0">
      <pane ySplit="3" topLeftCell="A56" activePane="bottomLeft" state="frozen"/>
      <selection pane="bottomLeft" sqref="A1:I1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9" width="32.6328125" style="6" customWidth="1"/>
    <col min="10" max="10" width="40.6328125" customWidth="1"/>
    <col min="11" max="11" width="7.08984375" customWidth="1"/>
    <col min="12" max="12" width="8.7265625" customWidth="1"/>
  </cols>
  <sheetData>
    <row r="1" spans="1:11" ht="16" customHeight="1" x14ac:dyDescent="0.45">
      <c r="A1" s="115" t="s">
        <v>392</v>
      </c>
      <c r="B1" s="115"/>
      <c r="C1" s="115"/>
      <c r="D1" s="115"/>
      <c r="E1" s="115"/>
      <c r="F1" s="115"/>
      <c r="G1" s="115"/>
      <c r="H1" s="115"/>
      <c r="I1" s="115"/>
      <c r="J1" s="11" t="s">
        <v>66</v>
      </c>
      <c r="K1" s="12">
        <f>I5</f>
        <v>0.75438596491228072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idden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SUM(E7:E57)</f>
        <v>67</v>
      </c>
      <c r="F5" s="26">
        <f>SUM(F7:F57)</f>
        <v>10</v>
      </c>
      <c r="G5" s="26">
        <f>SUM(G7:G57)</f>
        <v>43</v>
      </c>
      <c r="H5" s="26">
        <f>SUM(H7:H57)</f>
        <v>14</v>
      </c>
      <c r="I5" s="9">
        <f>G5/(E5-F5)</f>
        <v>0.75438596491228072</v>
      </c>
      <c r="J5" s="8"/>
      <c r="K5" s="9"/>
    </row>
    <row r="6" spans="1:11" ht="4" customHeight="1" x14ac:dyDescent="0.35">
      <c r="A6" s="4"/>
      <c r="B6" s="4"/>
      <c r="C6" s="4"/>
      <c r="D6" s="5"/>
      <c r="E6" s="5"/>
      <c r="F6" s="5"/>
      <c r="G6" s="5"/>
      <c r="H6" s="5"/>
      <c r="I6" s="5"/>
      <c r="J6" s="4"/>
      <c r="K6" s="4"/>
    </row>
    <row r="7" spans="1:11" x14ac:dyDescent="0.35">
      <c r="A7" s="78">
        <v>1</v>
      </c>
      <c r="B7" s="78" t="s">
        <v>26</v>
      </c>
      <c r="C7" s="4" t="s">
        <v>12</v>
      </c>
      <c r="D7" s="5" t="s">
        <v>21</v>
      </c>
      <c r="E7" s="5">
        <v>3</v>
      </c>
      <c r="F7" s="5">
        <f>IF($D7=$F$3,$E7,0)</f>
        <v>0</v>
      </c>
      <c r="G7" s="5">
        <f>IF(D7=$G$3,$E7,0)</f>
        <v>3</v>
      </c>
      <c r="H7" s="5">
        <f>IF($D7=$H$3,$E7,0)</f>
        <v>0</v>
      </c>
      <c r="I7" s="13"/>
      <c r="J7" s="79"/>
      <c r="K7" s="86">
        <f>SUM(G7:G18)/SUM(G7:H18)</f>
        <v>0.90909090909090906</v>
      </c>
    </row>
    <row r="8" spans="1:11" x14ac:dyDescent="0.35">
      <c r="A8" s="78"/>
      <c r="B8" s="78"/>
      <c r="C8" s="4" t="s">
        <v>274</v>
      </c>
      <c r="D8" s="5" t="s">
        <v>21</v>
      </c>
      <c r="E8" s="5">
        <v>1</v>
      </c>
      <c r="F8" s="5">
        <f t="shared" ref="F8" si="0">IF(D8="NA",E8,0)</f>
        <v>0</v>
      </c>
      <c r="G8" s="5">
        <f t="shared" ref="G8" si="1">IF(D8=$G$3,E8,0)</f>
        <v>1</v>
      </c>
      <c r="H8" s="5">
        <f t="shared" ref="H8" si="2">IF($D8=$H$3,$E8,0)</f>
        <v>0</v>
      </c>
      <c r="I8" s="13"/>
      <c r="J8" s="79"/>
      <c r="K8" s="87"/>
    </row>
    <row r="9" spans="1:11" x14ac:dyDescent="0.35">
      <c r="A9" s="78"/>
      <c r="B9" s="78"/>
      <c r="C9" s="4" t="s">
        <v>4</v>
      </c>
      <c r="D9" s="5" t="s">
        <v>21</v>
      </c>
      <c r="E9" s="5">
        <v>3</v>
      </c>
      <c r="F9" s="5">
        <f>IF(D9="NA",E9,0)</f>
        <v>0</v>
      </c>
      <c r="G9" s="5">
        <f>IF(D9=$G$3,E9,0)</f>
        <v>3</v>
      </c>
      <c r="H9" s="5">
        <f>IF($D9=$H$3,$E9,0)</f>
        <v>0</v>
      </c>
      <c r="I9" s="13"/>
      <c r="J9" s="79"/>
      <c r="K9" s="87"/>
    </row>
    <row r="10" spans="1:11" x14ac:dyDescent="0.35">
      <c r="A10" s="78"/>
      <c r="B10" s="78"/>
      <c r="C10" s="4" t="s">
        <v>103</v>
      </c>
      <c r="D10" s="5" t="s">
        <v>21</v>
      </c>
      <c r="E10" s="5">
        <v>2</v>
      </c>
      <c r="F10" s="5">
        <f>IF(D10="NA",E10,0)</f>
        <v>0</v>
      </c>
      <c r="G10" s="5">
        <f>IF(D10=$G$3,E10,0)</f>
        <v>2</v>
      </c>
      <c r="H10" s="5">
        <f>IF($D10=$H$3,$E10,0)</f>
        <v>0</v>
      </c>
      <c r="I10" s="13"/>
      <c r="J10" s="79"/>
      <c r="K10" s="87"/>
    </row>
    <row r="11" spans="1:11" x14ac:dyDescent="0.35">
      <c r="A11" s="78"/>
      <c r="B11" s="78"/>
      <c r="C11" s="4" t="s">
        <v>104</v>
      </c>
      <c r="D11" s="5" t="s">
        <v>21</v>
      </c>
      <c r="E11" s="5">
        <v>1</v>
      </c>
      <c r="F11" s="5">
        <f>IF(D11="NA",E11,0)</f>
        <v>0</v>
      </c>
      <c r="G11" s="5">
        <f>IF(D11=$G$3,E11,0)</f>
        <v>1</v>
      </c>
      <c r="H11" s="5">
        <f>IF($D11=$H$3,$E11,0)</f>
        <v>0</v>
      </c>
      <c r="I11" s="13"/>
      <c r="J11" s="79"/>
      <c r="K11" s="87"/>
    </row>
    <row r="12" spans="1:11" x14ac:dyDescent="0.35">
      <c r="A12" s="78"/>
      <c r="B12" s="78"/>
      <c r="C12" s="4" t="s">
        <v>304</v>
      </c>
      <c r="D12" s="5" t="s">
        <v>10</v>
      </c>
      <c r="E12" s="5">
        <v>1</v>
      </c>
      <c r="F12" s="5">
        <f>IF(D12="NA",E12,0)</f>
        <v>0</v>
      </c>
      <c r="G12" s="5">
        <f>IF(D12=$G$3,E12,0)</f>
        <v>0</v>
      </c>
      <c r="H12" s="5">
        <f>IF($D12=$H$3,$E12,0)</f>
        <v>1</v>
      </c>
      <c r="I12" s="13" t="s">
        <v>351</v>
      </c>
      <c r="J12" s="79"/>
      <c r="K12" s="87"/>
    </row>
    <row r="13" spans="1:11" x14ac:dyDescent="0.35">
      <c r="A13" s="78"/>
      <c r="B13" s="78"/>
      <c r="C13" s="4"/>
      <c r="D13" s="5"/>
      <c r="E13" s="5"/>
      <c r="F13" s="5"/>
      <c r="G13" s="5"/>
      <c r="H13" s="5"/>
      <c r="I13" s="13"/>
      <c r="J13" s="79"/>
      <c r="K13" s="87"/>
    </row>
    <row r="14" spans="1:11" x14ac:dyDescent="0.35">
      <c r="A14" s="78"/>
      <c r="B14" s="78"/>
      <c r="C14" s="4"/>
      <c r="D14" s="5"/>
      <c r="E14" s="5"/>
      <c r="F14" s="5"/>
      <c r="G14" s="5"/>
      <c r="H14" s="5"/>
      <c r="I14" s="5"/>
      <c r="J14" s="79"/>
      <c r="K14" s="87"/>
    </row>
    <row r="15" spans="1:11" x14ac:dyDescent="0.35">
      <c r="A15" s="78"/>
      <c r="B15" s="78"/>
      <c r="C15" s="4"/>
      <c r="D15" s="5"/>
      <c r="E15" s="5"/>
      <c r="F15" s="5"/>
      <c r="G15" s="5"/>
      <c r="H15" s="5"/>
      <c r="I15" s="5"/>
      <c r="J15" s="79"/>
      <c r="K15" s="87"/>
    </row>
    <row r="16" spans="1:11" x14ac:dyDescent="0.35">
      <c r="A16" s="78"/>
      <c r="B16" s="78"/>
      <c r="C16" s="4"/>
      <c r="D16" s="5"/>
      <c r="E16" s="5"/>
      <c r="F16" s="5"/>
      <c r="G16" s="5"/>
      <c r="H16" s="5"/>
      <c r="I16" s="5"/>
      <c r="J16" s="79"/>
      <c r="K16" s="87"/>
    </row>
    <row r="17" spans="1:12" x14ac:dyDescent="0.35">
      <c r="A17" s="78"/>
      <c r="B17" s="78"/>
      <c r="C17" s="4"/>
      <c r="D17" s="5"/>
      <c r="E17" s="5"/>
      <c r="F17" s="5"/>
      <c r="G17" s="5"/>
      <c r="H17" s="5"/>
      <c r="I17" s="5"/>
      <c r="J17" s="79"/>
      <c r="K17" s="87"/>
    </row>
    <row r="18" spans="1:12" x14ac:dyDescent="0.35">
      <c r="A18" s="78"/>
      <c r="B18" s="78"/>
      <c r="C18" s="4"/>
      <c r="D18" s="5"/>
      <c r="E18" s="5"/>
      <c r="F18" s="5"/>
      <c r="G18" s="5"/>
      <c r="H18" s="5"/>
      <c r="I18" s="13"/>
      <c r="J18" s="79"/>
      <c r="K18" s="88"/>
      <c r="L18" s="56"/>
    </row>
    <row r="19" spans="1:12" ht="4" customHeight="1" x14ac:dyDescent="0.35">
      <c r="A19" s="4"/>
      <c r="B19" s="4"/>
      <c r="C19" s="4"/>
      <c r="D19" s="5"/>
      <c r="E19" s="5"/>
      <c r="F19" s="5"/>
      <c r="G19" s="5"/>
      <c r="H19" s="5"/>
      <c r="I19" s="5"/>
      <c r="J19" s="4"/>
      <c r="K19" s="4"/>
    </row>
    <row r="20" spans="1:12" x14ac:dyDescent="0.35">
      <c r="A20" s="78">
        <v>2</v>
      </c>
      <c r="B20" s="78" t="s">
        <v>249</v>
      </c>
      <c r="C20" s="4" t="s">
        <v>250</v>
      </c>
      <c r="D20" s="5" t="s">
        <v>21</v>
      </c>
      <c r="E20" s="5">
        <v>1</v>
      </c>
      <c r="F20" s="5">
        <f>IF($D20='Zone B'!$F$3,$E20,0)</f>
        <v>0</v>
      </c>
      <c r="G20" s="5">
        <f>IF(D20='Zone B'!$G$3,$E20,0)</f>
        <v>1</v>
      </c>
      <c r="H20" s="5">
        <f>IF($D20='Zone B'!$H$3,$E20,0)</f>
        <v>0</v>
      </c>
      <c r="I20" s="66"/>
      <c r="J20" s="79"/>
      <c r="K20" s="86">
        <f>SUM(G20:G31)/SUM(G20:H31)</f>
        <v>0.8</v>
      </c>
      <c r="L20" s="56"/>
    </row>
    <row r="21" spans="1:12" x14ac:dyDescent="0.35">
      <c r="A21" s="78"/>
      <c r="B21" s="78"/>
      <c r="C21" s="4" t="s">
        <v>4</v>
      </c>
      <c r="D21" s="5" t="s">
        <v>10</v>
      </c>
      <c r="E21" s="5">
        <v>3</v>
      </c>
      <c r="F21" s="5">
        <f t="shared" ref="F21:F26" si="3">IF(D21="NA",E21,0)</f>
        <v>0</v>
      </c>
      <c r="G21" s="5">
        <f>IF(D21='Zone B'!$G$3,E21,0)</f>
        <v>0</v>
      </c>
      <c r="H21" s="5">
        <f>IF($D21='Zone B'!$H$3,$E21,0)</f>
        <v>3</v>
      </c>
      <c r="I21" s="66" t="s">
        <v>309</v>
      </c>
      <c r="J21" s="79"/>
      <c r="K21" s="87"/>
      <c r="L21" s="56"/>
    </row>
    <row r="22" spans="1:12" x14ac:dyDescent="0.35">
      <c r="A22" s="78"/>
      <c r="B22" s="78"/>
      <c r="C22" s="4" t="s">
        <v>78</v>
      </c>
      <c r="D22" s="5" t="s">
        <v>21</v>
      </c>
      <c r="E22" s="5">
        <v>5</v>
      </c>
      <c r="F22" s="5">
        <f t="shared" si="3"/>
        <v>0</v>
      </c>
      <c r="G22" s="5">
        <f>IF(D22='Zone B'!$G$3,E22,0)</f>
        <v>5</v>
      </c>
      <c r="H22" s="5">
        <f>IF($D22='Zone B'!$H$3,$E22,0)</f>
        <v>0</v>
      </c>
      <c r="I22" s="66"/>
      <c r="J22" s="79"/>
      <c r="K22" s="87"/>
      <c r="L22" s="56"/>
    </row>
    <row r="23" spans="1:12" x14ac:dyDescent="0.35">
      <c r="A23" s="78"/>
      <c r="B23" s="78"/>
      <c r="C23" s="4" t="s">
        <v>6</v>
      </c>
      <c r="D23" s="5" t="s">
        <v>21</v>
      </c>
      <c r="E23" s="5">
        <v>2</v>
      </c>
      <c r="F23" s="5">
        <f t="shared" si="3"/>
        <v>0</v>
      </c>
      <c r="G23" s="5">
        <f>IF(D23='Zone B'!$G$3,E23,0)</f>
        <v>2</v>
      </c>
      <c r="H23" s="5">
        <f>IF($D23='Zone B'!$H$3,$E23,0)</f>
        <v>0</v>
      </c>
      <c r="I23" s="66"/>
      <c r="J23" s="79"/>
      <c r="K23" s="87"/>
      <c r="L23" s="56"/>
    </row>
    <row r="24" spans="1:12" x14ac:dyDescent="0.35">
      <c r="A24" s="78"/>
      <c r="B24" s="78"/>
      <c r="C24" s="4" t="s">
        <v>7</v>
      </c>
      <c r="D24" s="5" t="s">
        <v>21</v>
      </c>
      <c r="E24" s="5">
        <v>2</v>
      </c>
      <c r="F24" s="5">
        <f t="shared" si="3"/>
        <v>0</v>
      </c>
      <c r="G24" s="5">
        <f>IF(D24='Zone B'!$G$3,E24,0)</f>
        <v>2</v>
      </c>
      <c r="H24" s="5">
        <f>IF($D24='Zone B'!$H$3,$E24,0)</f>
        <v>0</v>
      </c>
      <c r="I24" s="66"/>
      <c r="J24" s="79"/>
      <c r="K24" s="87"/>
      <c r="L24" s="56"/>
    </row>
    <row r="25" spans="1:12" x14ac:dyDescent="0.35">
      <c r="A25" s="78"/>
      <c r="B25" s="78"/>
      <c r="C25" s="4" t="s">
        <v>251</v>
      </c>
      <c r="D25" s="5" t="s">
        <v>21</v>
      </c>
      <c r="E25" s="5">
        <v>1</v>
      </c>
      <c r="F25" s="5">
        <f t="shared" si="3"/>
        <v>0</v>
      </c>
      <c r="G25" s="5">
        <f>IF(D25='Zone B'!$G$3,E25,0)</f>
        <v>1</v>
      </c>
      <c r="H25" s="5">
        <f>IF($D25='Zone B'!$H$3,$E25,0)</f>
        <v>0</v>
      </c>
      <c r="I25" s="66"/>
      <c r="J25" s="79"/>
      <c r="K25" s="87"/>
      <c r="L25" s="56"/>
    </row>
    <row r="26" spans="1:12" x14ac:dyDescent="0.35">
      <c r="A26" s="78"/>
      <c r="B26" s="78"/>
      <c r="C26" s="4" t="s">
        <v>301</v>
      </c>
      <c r="D26" s="5" t="s">
        <v>9</v>
      </c>
      <c r="E26" s="5">
        <v>5</v>
      </c>
      <c r="F26" s="5">
        <f t="shared" si="3"/>
        <v>5</v>
      </c>
      <c r="G26" s="5">
        <f>IF(D26='Zone B'!$G$3,E26,0)</f>
        <v>0</v>
      </c>
      <c r="H26" s="5">
        <f>IF($D26='Zone B'!$H$3,$E26,0)</f>
        <v>0</v>
      </c>
      <c r="I26" s="13"/>
      <c r="J26" s="79"/>
      <c r="K26" s="87"/>
      <c r="L26" s="56"/>
    </row>
    <row r="27" spans="1:12" x14ac:dyDescent="0.35">
      <c r="A27" s="78"/>
      <c r="B27" s="78"/>
      <c r="C27" s="4" t="s">
        <v>314</v>
      </c>
      <c r="D27" s="5" t="s">
        <v>21</v>
      </c>
      <c r="E27" s="5">
        <v>1</v>
      </c>
      <c r="F27" s="5">
        <f t="shared" ref="F27:F28" si="4">IF(D27="NA",E27,0)</f>
        <v>0</v>
      </c>
      <c r="G27" s="5">
        <f>IF(D27='Zone B'!$G$3,E27,0)</f>
        <v>1</v>
      </c>
      <c r="H27" s="5">
        <f>IF($D27='Zone B'!$H$3,$E27,0)</f>
        <v>0</v>
      </c>
      <c r="I27" s="13"/>
      <c r="J27" s="79"/>
      <c r="K27" s="87"/>
      <c r="L27" s="56"/>
    </row>
    <row r="28" spans="1:12" x14ac:dyDescent="0.35">
      <c r="A28" s="78"/>
      <c r="B28" s="78"/>
      <c r="C28" s="4" t="s">
        <v>348</v>
      </c>
      <c r="D28" s="5" t="s">
        <v>9</v>
      </c>
      <c r="E28" s="5">
        <v>5</v>
      </c>
      <c r="F28" s="5">
        <f t="shared" si="4"/>
        <v>5</v>
      </c>
      <c r="G28" s="5">
        <f>IF(D28='Zone B'!$G$3,E28,0)</f>
        <v>0</v>
      </c>
      <c r="H28" s="5">
        <f>IF($D28='Zone B'!$H$3,$E28,0)</f>
        <v>0</v>
      </c>
      <c r="I28" s="13" t="s">
        <v>371</v>
      </c>
      <c r="J28" s="79"/>
      <c r="K28" s="87"/>
      <c r="L28" s="56"/>
    </row>
    <row r="29" spans="1:12" x14ac:dyDescent="0.35">
      <c r="A29" s="78"/>
      <c r="B29" s="78"/>
      <c r="C29" s="4"/>
      <c r="D29" s="5"/>
      <c r="E29" s="5"/>
      <c r="F29" s="5"/>
      <c r="G29" s="5"/>
      <c r="H29" s="5"/>
      <c r="I29" s="13"/>
      <c r="J29" s="79"/>
      <c r="K29" s="87"/>
      <c r="L29" s="56"/>
    </row>
    <row r="30" spans="1:12" x14ac:dyDescent="0.35">
      <c r="A30" s="78"/>
      <c r="B30" s="78"/>
      <c r="C30" s="4"/>
      <c r="D30" s="5"/>
      <c r="E30" s="5"/>
      <c r="F30" s="5"/>
      <c r="G30" s="5"/>
      <c r="H30" s="5"/>
      <c r="I30" s="13"/>
      <c r="J30" s="79"/>
      <c r="K30" s="87"/>
      <c r="L30" s="56"/>
    </row>
    <row r="31" spans="1:12" x14ac:dyDescent="0.35">
      <c r="A31" s="78"/>
      <c r="B31" s="78"/>
      <c r="C31" s="4"/>
      <c r="D31" s="5"/>
      <c r="E31" s="5"/>
      <c r="F31" s="5"/>
      <c r="G31" s="5"/>
      <c r="H31" s="5"/>
      <c r="I31" s="13"/>
      <c r="J31" s="79"/>
      <c r="K31" s="88"/>
      <c r="L31" s="56"/>
    </row>
    <row r="32" spans="1:12" ht="4" customHeight="1" x14ac:dyDescent="0.35">
      <c r="A32" s="4"/>
      <c r="B32" s="4"/>
      <c r="C32" s="4"/>
      <c r="D32" s="5"/>
      <c r="E32" s="5"/>
      <c r="F32" s="5"/>
      <c r="G32" s="5"/>
      <c r="H32" s="5"/>
      <c r="I32" s="5"/>
      <c r="J32" s="4"/>
      <c r="K32" s="4"/>
    </row>
    <row r="33" spans="1:12" x14ac:dyDescent="0.35">
      <c r="A33" s="78">
        <v>3</v>
      </c>
      <c r="B33" s="106" t="s">
        <v>26</v>
      </c>
      <c r="C33" s="4" t="s">
        <v>12</v>
      </c>
      <c r="D33" s="5" t="s">
        <v>21</v>
      </c>
      <c r="E33" s="5">
        <v>3</v>
      </c>
      <c r="F33" s="5">
        <f>IF($D33=$F$3,$E33,0)</f>
        <v>0</v>
      </c>
      <c r="G33" s="5">
        <f>IF(D33=$G$3,$E33,0)</f>
        <v>3</v>
      </c>
      <c r="H33" s="5">
        <f>IF($D33=$H$3,$E33,0)</f>
        <v>0</v>
      </c>
      <c r="I33" s="13"/>
      <c r="J33" s="79"/>
      <c r="K33" s="86">
        <f>SUM(G33:G44)/SUM(G33:H44)</f>
        <v>0.61111111111111116</v>
      </c>
    </row>
    <row r="34" spans="1:12" x14ac:dyDescent="0.35">
      <c r="A34" s="78"/>
      <c r="B34" s="106"/>
      <c r="C34" s="4" t="s">
        <v>105</v>
      </c>
      <c r="D34" s="5" t="s">
        <v>21</v>
      </c>
      <c r="E34" s="5">
        <v>1</v>
      </c>
      <c r="F34" s="5">
        <f t="shared" ref="F34:F39" si="5">IF(D34="NA",E34,0)</f>
        <v>0</v>
      </c>
      <c r="G34" s="5">
        <f t="shared" ref="G34:G39" si="6">IF(D34=$G$3,E34,0)</f>
        <v>1</v>
      </c>
      <c r="H34" s="5">
        <f t="shared" ref="H34:H41" si="7">IF($D34=$H$3,$E34,0)</f>
        <v>0</v>
      </c>
      <c r="I34" s="13"/>
      <c r="J34" s="79"/>
      <c r="K34" s="87"/>
    </row>
    <row r="35" spans="1:12" x14ac:dyDescent="0.35">
      <c r="A35" s="78"/>
      <c r="B35" s="106"/>
      <c r="C35" s="4" t="s">
        <v>106</v>
      </c>
      <c r="D35" s="5" t="s">
        <v>21</v>
      </c>
      <c r="E35" s="5">
        <v>1</v>
      </c>
      <c r="F35" s="5">
        <f t="shared" si="5"/>
        <v>0</v>
      </c>
      <c r="G35" s="5">
        <f t="shared" si="6"/>
        <v>1</v>
      </c>
      <c r="H35" s="5">
        <f t="shared" si="7"/>
        <v>0</v>
      </c>
      <c r="I35" s="13"/>
      <c r="J35" s="79"/>
      <c r="K35" s="87"/>
    </row>
    <row r="36" spans="1:12" x14ac:dyDescent="0.35">
      <c r="A36" s="78"/>
      <c r="B36" s="106"/>
      <c r="C36" s="4" t="s">
        <v>107</v>
      </c>
      <c r="D36" s="5" t="s">
        <v>21</v>
      </c>
      <c r="E36" s="5">
        <v>1</v>
      </c>
      <c r="F36" s="5">
        <f t="shared" si="5"/>
        <v>0</v>
      </c>
      <c r="G36" s="5">
        <f t="shared" si="6"/>
        <v>1</v>
      </c>
      <c r="H36" s="5">
        <f t="shared" si="7"/>
        <v>0</v>
      </c>
      <c r="I36" s="13"/>
      <c r="J36" s="79"/>
      <c r="K36" s="87"/>
    </row>
    <row r="37" spans="1:12" x14ac:dyDescent="0.35">
      <c r="A37" s="78"/>
      <c r="B37" s="106"/>
      <c r="C37" s="4" t="s">
        <v>94</v>
      </c>
      <c r="D37" s="5" t="s">
        <v>21</v>
      </c>
      <c r="E37" s="5">
        <v>4</v>
      </c>
      <c r="F37" s="5">
        <f t="shared" si="5"/>
        <v>0</v>
      </c>
      <c r="G37" s="5">
        <f t="shared" si="6"/>
        <v>4</v>
      </c>
      <c r="H37" s="5">
        <f t="shared" si="7"/>
        <v>0</v>
      </c>
      <c r="I37" s="13"/>
      <c r="J37" s="79"/>
      <c r="K37" s="87"/>
    </row>
    <row r="38" spans="1:12" x14ac:dyDescent="0.35">
      <c r="A38" s="78"/>
      <c r="B38" s="106"/>
      <c r="C38" s="4" t="s">
        <v>4</v>
      </c>
      <c r="D38" s="5" t="s">
        <v>10</v>
      </c>
      <c r="E38" s="5">
        <v>3</v>
      </c>
      <c r="F38" s="5">
        <f t="shared" si="5"/>
        <v>0</v>
      </c>
      <c r="G38" s="5">
        <f t="shared" si="6"/>
        <v>0</v>
      </c>
      <c r="H38" s="5">
        <f t="shared" si="7"/>
        <v>3</v>
      </c>
      <c r="I38" s="13" t="s">
        <v>374</v>
      </c>
      <c r="J38" s="79"/>
      <c r="K38" s="87"/>
    </row>
    <row r="39" spans="1:12" x14ac:dyDescent="0.35">
      <c r="A39" s="78"/>
      <c r="B39" s="106"/>
      <c r="C39" s="4" t="s">
        <v>7</v>
      </c>
      <c r="D39" s="5" t="s">
        <v>10</v>
      </c>
      <c r="E39" s="5">
        <v>2</v>
      </c>
      <c r="F39" s="5">
        <f t="shared" si="5"/>
        <v>0</v>
      </c>
      <c r="G39" s="5">
        <f t="shared" si="6"/>
        <v>0</v>
      </c>
      <c r="H39" s="5">
        <f t="shared" si="7"/>
        <v>2</v>
      </c>
      <c r="I39" s="13" t="s">
        <v>342</v>
      </c>
      <c r="J39" s="79"/>
      <c r="K39" s="87"/>
    </row>
    <row r="40" spans="1:12" x14ac:dyDescent="0.35">
      <c r="A40" s="78"/>
      <c r="B40" s="106"/>
      <c r="C40" s="4" t="s">
        <v>6</v>
      </c>
      <c r="D40" s="5" t="s">
        <v>10</v>
      </c>
      <c r="E40" s="5">
        <v>2</v>
      </c>
      <c r="F40" s="5">
        <f t="shared" ref="F40:F41" si="8">IF(D40="NA",E40,0)</f>
        <v>0</v>
      </c>
      <c r="G40" s="5">
        <f t="shared" ref="G40:G41" si="9">IF(D40=$G$3,E40,0)</f>
        <v>0</v>
      </c>
      <c r="H40" s="5">
        <f t="shared" si="7"/>
        <v>2</v>
      </c>
      <c r="I40" s="13" t="s">
        <v>322</v>
      </c>
      <c r="J40" s="79"/>
      <c r="K40" s="87"/>
    </row>
    <row r="41" spans="1:12" x14ac:dyDescent="0.35">
      <c r="A41" s="78"/>
      <c r="B41" s="106"/>
      <c r="C41" s="4" t="s">
        <v>319</v>
      </c>
      <c r="D41" s="5" t="s">
        <v>21</v>
      </c>
      <c r="E41" s="5">
        <v>1</v>
      </c>
      <c r="F41" s="5">
        <f t="shared" si="8"/>
        <v>0</v>
      </c>
      <c r="G41" s="5">
        <f t="shared" si="9"/>
        <v>1</v>
      </c>
      <c r="H41" s="5">
        <f t="shared" si="7"/>
        <v>0</v>
      </c>
      <c r="I41" s="13"/>
      <c r="J41" s="79"/>
      <c r="K41" s="87"/>
    </row>
    <row r="42" spans="1:12" x14ac:dyDescent="0.35">
      <c r="A42" s="78"/>
      <c r="B42" s="106"/>
      <c r="C42" s="4"/>
      <c r="D42" s="5"/>
      <c r="E42" s="5"/>
      <c r="F42" s="5"/>
      <c r="G42" s="5"/>
      <c r="H42" s="5"/>
      <c r="I42" s="5"/>
      <c r="J42" s="79"/>
      <c r="K42" s="87"/>
    </row>
    <row r="43" spans="1:12" x14ac:dyDescent="0.35">
      <c r="A43" s="78"/>
      <c r="B43" s="106"/>
      <c r="C43" s="4"/>
      <c r="D43" s="5"/>
      <c r="E43" s="5"/>
      <c r="F43" s="5"/>
      <c r="G43" s="5"/>
      <c r="H43" s="5"/>
      <c r="I43" s="5"/>
      <c r="J43" s="79"/>
      <c r="K43" s="87"/>
    </row>
    <row r="44" spans="1:12" x14ac:dyDescent="0.35">
      <c r="A44" s="78"/>
      <c r="B44" s="106"/>
      <c r="C44" s="4"/>
      <c r="D44" s="5"/>
      <c r="E44" s="5"/>
      <c r="F44" s="5"/>
      <c r="G44" s="5"/>
      <c r="H44" s="5"/>
      <c r="I44" s="13"/>
      <c r="J44" s="79"/>
      <c r="K44" s="88"/>
      <c r="L44" s="56"/>
    </row>
    <row r="45" spans="1:12" ht="4" customHeight="1" x14ac:dyDescent="0.35">
      <c r="A45" s="4"/>
      <c r="B45" s="4"/>
      <c r="C45" s="4"/>
      <c r="D45" s="5"/>
      <c r="E45" s="5"/>
      <c r="F45" s="5"/>
      <c r="G45" s="5"/>
      <c r="H45" s="5"/>
      <c r="I45" s="5"/>
      <c r="J45" s="4"/>
      <c r="K45" s="57">
        <f>SUM(K7:K44)/2</f>
        <v>1.1601010101010101</v>
      </c>
    </row>
    <row r="46" spans="1:12" x14ac:dyDescent="0.35">
      <c r="A46" s="78">
        <v>4</v>
      </c>
      <c r="B46" s="106" t="s">
        <v>171</v>
      </c>
      <c r="C46" s="4" t="s">
        <v>269</v>
      </c>
      <c r="D46" s="5" t="s">
        <v>21</v>
      </c>
      <c r="E46" s="5">
        <v>1</v>
      </c>
      <c r="F46" s="5">
        <f>IF($D46=$F$3,$E46,0)</f>
        <v>0</v>
      </c>
      <c r="G46" s="5">
        <f>IF(D46=$G$3,$E46,0)</f>
        <v>1</v>
      </c>
      <c r="H46" s="5">
        <f>IF($D46=$H$3,$E46,0)</f>
        <v>0</v>
      </c>
      <c r="I46" s="13"/>
      <c r="J46" s="79"/>
      <c r="K46" s="86">
        <f>SUM(G46:G57)/SUM(G46:H57)</f>
        <v>0.76923076923076927</v>
      </c>
    </row>
    <row r="47" spans="1:12" x14ac:dyDescent="0.35">
      <c r="A47" s="78"/>
      <c r="B47" s="106"/>
      <c r="C47" s="4" t="s">
        <v>270</v>
      </c>
      <c r="D47" s="5" t="s">
        <v>21</v>
      </c>
      <c r="E47" s="5">
        <v>1</v>
      </c>
      <c r="F47" s="5">
        <f t="shared" ref="F47:F48" si="10">IF(D47="NA",E47,0)</f>
        <v>0</v>
      </c>
      <c r="G47" s="5">
        <f t="shared" ref="G47:G48" si="11">IF(D47=$G$3,E47,0)</f>
        <v>1</v>
      </c>
      <c r="H47" s="5">
        <f t="shared" ref="H47:H54" si="12">IF($D47=$H$3,$E47,0)</f>
        <v>0</v>
      </c>
      <c r="I47" s="13"/>
      <c r="J47" s="79"/>
      <c r="K47" s="87"/>
    </row>
    <row r="48" spans="1:12" x14ac:dyDescent="0.35">
      <c r="A48" s="78"/>
      <c r="B48" s="106"/>
      <c r="C48" s="4" t="s">
        <v>305</v>
      </c>
      <c r="D48" s="5" t="s">
        <v>10</v>
      </c>
      <c r="E48" s="5">
        <v>1</v>
      </c>
      <c r="F48" s="5">
        <f t="shared" si="10"/>
        <v>0</v>
      </c>
      <c r="G48" s="5">
        <f t="shared" si="11"/>
        <v>0</v>
      </c>
      <c r="H48" s="5">
        <f t="shared" si="12"/>
        <v>1</v>
      </c>
      <c r="I48" s="13" t="s">
        <v>372</v>
      </c>
      <c r="J48" s="79"/>
      <c r="K48" s="87"/>
    </row>
    <row r="49" spans="1:12" x14ac:dyDescent="0.35">
      <c r="A49" s="78"/>
      <c r="B49" s="106"/>
      <c r="C49" s="4" t="s">
        <v>15</v>
      </c>
      <c r="D49" s="5" t="s">
        <v>21</v>
      </c>
      <c r="E49" s="5">
        <v>1</v>
      </c>
      <c r="F49" s="5">
        <f t="shared" ref="F49:F54" si="13">IF(D49="NA",E49,0)</f>
        <v>0</v>
      </c>
      <c r="G49" s="5">
        <f t="shared" ref="G49:G54" si="14">IF(D49=$G$3,E49,0)</f>
        <v>1</v>
      </c>
      <c r="H49" s="5">
        <f t="shared" si="12"/>
        <v>0</v>
      </c>
      <c r="I49" s="13"/>
      <c r="J49" s="79"/>
      <c r="K49" s="87"/>
    </row>
    <row r="50" spans="1:12" x14ac:dyDescent="0.35">
      <c r="A50" s="78"/>
      <c r="B50" s="106"/>
      <c r="C50" s="4" t="s">
        <v>271</v>
      </c>
      <c r="D50" s="5" t="s">
        <v>21</v>
      </c>
      <c r="E50" s="5">
        <v>1</v>
      </c>
      <c r="F50" s="5">
        <f t="shared" si="13"/>
        <v>0</v>
      </c>
      <c r="G50" s="5">
        <f t="shared" si="14"/>
        <v>1</v>
      </c>
      <c r="H50" s="5">
        <f t="shared" si="12"/>
        <v>0</v>
      </c>
      <c r="I50" s="13"/>
      <c r="J50" s="79"/>
      <c r="K50" s="87"/>
    </row>
    <row r="51" spans="1:12" x14ac:dyDescent="0.35">
      <c r="A51" s="78"/>
      <c r="B51" s="106"/>
      <c r="C51" s="4" t="s">
        <v>30</v>
      </c>
      <c r="D51" s="5" t="s">
        <v>21</v>
      </c>
      <c r="E51" s="5">
        <v>1</v>
      </c>
      <c r="F51" s="5">
        <f t="shared" si="13"/>
        <v>0</v>
      </c>
      <c r="G51" s="5">
        <f t="shared" si="14"/>
        <v>1</v>
      </c>
      <c r="H51" s="5">
        <f t="shared" si="12"/>
        <v>0</v>
      </c>
      <c r="I51" s="13"/>
      <c r="J51" s="79"/>
      <c r="K51" s="87"/>
    </row>
    <row r="52" spans="1:12" x14ac:dyDescent="0.35">
      <c r="A52" s="78"/>
      <c r="B52" s="106"/>
      <c r="C52" s="4" t="s">
        <v>4</v>
      </c>
      <c r="D52" s="5" t="s">
        <v>21</v>
      </c>
      <c r="E52" s="5">
        <v>3</v>
      </c>
      <c r="F52" s="5">
        <f t="shared" si="13"/>
        <v>0</v>
      </c>
      <c r="G52" s="5">
        <f t="shared" si="14"/>
        <v>3</v>
      </c>
      <c r="H52" s="5">
        <f t="shared" si="12"/>
        <v>0</v>
      </c>
      <c r="I52" s="28"/>
      <c r="J52" s="79"/>
      <c r="K52" s="87"/>
    </row>
    <row r="53" spans="1:12" x14ac:dyDescent="0.35">
      <c r="A53" s="78"/>
      <c r="B53" s="106"/>
      <c r="C53" s="4" t="s">
        <v>272</v>
      </c>
      <c r="D53" s="5" t="s">
        <v>21</v>
      </c>
      <c r="E53" s="5">
        <v>2</v>
      </c>
      <c r="F53" s="5">
        <f t="shared" si="13"/>
        <v>0</v>
      </c>
      <c r="G53" s="5">
        <f t="shared" si="14"/>
        <v>2</v>
      </c>
      <c r="H53" s="5">
        <f t="shared" si="12"/>
        <v>0</v>
      </c>
      <c r="I53" s="13"/>
      <c r="J53" s="79"/>
      <c r="K53" s="87"/>
    </row>
    <row r="54" spans="1:12" ht="14.5" customHeight="1" x14ac:dyDescent="0.35">
      <c r="A54" s="78"/>
      <c r="B54" s="106"/>
      <c r="C54" s="4" t="s">
        <v>6</v>
      </c>
      <c r="D54" s="5" t="s">
        <v>10</v>
      </c>
      <c r="E54" s="5">
        <v>2</v>
      </c>
      <c r="F54" s="5">
        <f t="shared" si="13"/>
        <v>0</v>
      </c>
      <c r="G54" s="5">
        <f t="shared" si="14"/>
        <v>0</v>
      </c>
      <c r="H54" s="5">
        <f t="shared" si="12"/>
        <v>2</v>
      </c>
      <c r="I54" s="13" t="s">
        <v>273</v>
      </c>
      <c r="J54" s="79"/>
      <c r="K54" s="87"/>
    </row>
    <row r="55" spans="1:12" x14ac:dyDescent="0.35">
      <c r="A55" s="78"/>
      <c r="B55" s="106"/>
      <c r="C55" s="4"/>
      <c r="D55" s="5"/>
      <c r="E55" s="5"/>
      <c r="F55" s="5"/>
      <c r="G55" s="5"/>
      <c r="H55" s="5"/>
      <c r="I55" s="5"/>
      <c r="J55" s="79"/>
      <c r="K55" s="87"/>
    </row>
    <row r="56" spans="1:12" x14ac:dyDescent="0.35">
      <c r="A56" s="78"/>
      <c r="B56" s="106"/>
      <c r="C56" s="4"/>
      <c r="D56" s="5"/>
      <c r="E56" s="5"/>
      <c r="F56" s="5"/>
      <c r="G56" s="5"/>
      <c r="H56" s="5"/>
      <c r="I56" s="5"/>
      <c r="J56" s="79"/>
      <c r="K56" s="87"/>
    </row>
    <row r="57" spans="1:12" x14ac:dyDescent="0.35">
      <c r="A57" s="78"/>
      <c r="B57" s="106"/>
      <c r="C57" s="4"/>
      <c r="D57" s="5"/>
      <c r="E57" s="5"/>
      <c r="F57" s="5"/>
      <c r="G57" s="5"/>
      <c r="H57" s="5"/>
      <c r="I57" s="13"/>
      <c r="J57" s="79"/>
      <c r="K57" s="88"/>
      <c r="L57" s="56"/>
    </row>
    <row r="58" spans="1:12" ht="4" customHeight="1" x14ac:dyDescent="0.35"/>
    <row r="59" spans="1:12" x14ac:dyDescent="0.35">
      <c r="A59" s="78">
        <v>5</v>
      </c>
      <c r="B59" s="78" t="s">
        <v>172</v>
      </c>
      <c r="C59" s="4" t="s">
        <v>109</v>
      </c>
      <c r="D59" s="5" t="s">
        <v>21</v>
      </c>
      <c r="E59" s="5">
        <v>5</v>
      </c>
      <c r="F59" s="5">
        <f>IF($D59=$F$3,$E59,0)</f>
        <v>0</v>
      </c>
      <c r="G59" s="5">
        <f>IF(D59=$G$3,$E59,0)</f>
        <v>5</v>
      </c>
      <c r="H59" s="5">
        <f>IF($D59=$H$3,$E59,0)</f>
        <v>0</v>
      </c>
      <c r="I59" s="13"/>
      <c r="J59" s="79"/>
      <c r="K59" s="86">
        <f>SUM(G59:G70)/SUM(G59:H70)</f>
        <v>1</v>
      </c>
    </row>
    <row r="60" spans="1:12" x14ac:dyDescent="0.35">
      <c r="A60" s="78"/>
      <c r="B60" s="78"/>
      <c r="C60" s="4" t="s">
        <v>110</v>
      </c>
      <c r="D60" s="5" t="s">
        <v>21</v>
      </c>
      <c r="E60" s="5">
        <v>2</v>
      </c>
      <c r="F60" s="5">
        <f t="shared" ref="F60:F65" si="15">IF(D60="NA",E60,0)</f>
        <v>0</v>
      </c>
      <c r="G60" s="5">
        <f t="shared" ref="G60:G65" si="16">IF(D60=$G$3,E60,0)</f>
        <v>2</v>
      </c>
      <c r="H60" s="5">
        <f t="shared" ref="H60:H65" si="17">IF($D60=$H$3,$E60,0)</f>
        <v>0</v>
      </c>
      <c r="I60" s="13"/>
      <c r="J60" s="79"/>
      <c r="K60" s="87"/>
    </row>
    <row r="61" spans="1:12" x14ac:dyDescent="0.35">
      <c r="A61" s="78"/>
      <c r="B61" s="78"/>
      <c r="C61" s="4" t="s">
        <v>111</v>
      </c>
      <c r="D61" s="5" t="s">
        <v>21</v>
      </c>
      <c r="E61" s="5">
        <v>4</v>
      </c>
      <c r="F61" s="5">
        <f t="shared" si="15"/>
        <v>0</v>
      </c>
      <c r="G61" s="5">
        <f t="shared" si="16"/>
        <v>4</v>
      </c>
      <c r="H61" s="5">
        <f t="shared" si="17"/>
        <v>0</v>
      </c>
      <c r="I61" s="13"/>
      <c r="J61" s="79"/>
      <c r="K61" s="87"/>
    </row>
    <row r="62" spans="1:12" x14ac:dyDescent="0.35">
      <c r="A62" s="78"/>
      <c r="B62" s="78"/>
      <c r="C62" s="4" t="s">
        <v>112</v>
      </c>
      <c r="D62" s="5" t="s">
        <v>21</v>
      </c>
      <c r="E62" s="5">
        <v>2</v>
      </c>
      <c r="F62" s="5">
        <f t="shared" si="15"/>
        <v>0</v>
      </c>
      <c r="G62" s="5">
        <f t="shared" si="16"/>
        <v>2</v>
      </c>
      <c r="H62" s="5">
        <f t="shared" si="17"/>
        <v>0</v>
      </c>
      <c r="I62" s="13"/>
      <c r="J62" s="79"/>
      <c r="K62" s="87"/>
    </row>
    <row r="63" spans="1:12" x14ac:dyDescent="0.35">
      <c r="A63" s="78"/>
      <c r="B63" s="78"/>
      <c r="C63" s="4" t="s">
        <v>4</v>
      </c>
      <c r="D63" s="5" t="s">
        <v>21</v>
      </c>
      <c r="E63" s="5">
        <v>2</v>
      </c>
      <c r="F63" s="5">
        <f t="shared" si="15"/>
        <v>0</v>
      </c>
      <c r="G63" s="5">
        <f t="shared" si="16"/>
        <v>2</v>
      </c>
      <c r="H63" s="5">
        <f t="shared" si="17"/>
        <v>0</v>
      </c>
      <c r="I63" s="13"/>
      <c r="J63" s="79"/>
      <c r="K63" s="87"/>
    </row>
    <row r="64" spans="1:12" x14ac:dyDescent="0.35">
      <c r="A64" s="78"/>
      <c r="B64" s="78"/>
      <c r="C64" s="4" t="s">
        <v>108</v>
      </c>
      <c r="D64" s="5" t="s">
        <v>21</v>
      </c>
      <c r="E64" s="5">
        <v>3</v>
      </c>
      <c r="F64" s="5">
        <f t="shared" si="15"/>
        <v>0</v>
      </c>
      <c r="G64" s="5">
        <f t="shared" si="16"/>
        <v>3</v>
      </c>
      <c r="H64" s="5">
        <f t="shared" si="17"/>
        <v>0</v>
      </c>
      <c r="I64" s="13"/>
      <c r="J64" s="79"/>
      <c r="K64" s="87"/>
    </row>
    <row r="65" spans="1:12" x14ac:dyDescent="0.35">
      <c r="A65" s="78"/>
      <c r="B65" s="78"/>
      <c r="C65" s="4" t="s">
        <v>27</v>
      </c>
      <c r="D65" s="5" t="s">
        <v>21</v>
      </c>
      <c r="E65" s="5">
        <v>2</v>
      </c>
      <c r="F65" s="5">
        <f t="shared" si="15"/>
        <v>0</v>
      </c>
      <c r="G65" s="5">
        <f t="shared" si="16"/>
        <v>2</v>
      </c>
      <c r="H65" s="5">
        <f t="shared" si="17"/>
        <v>0</v>
      </c>
      <c r="I65" s="5"/>
      <c r="J65" s="79"/>
      <c r="K65" s="87"/>
    </row>
    <row r="66" spans="1:12" x14ac:dyDescent="0.35">
      <c r="A66" s="78"/>
      <c r="B66" s="78"/>
      <c r="C66" s="4"/>
      <c r="D66" s="5"/>
      <c r="E66" s="5"/>
      <c r="F66" s="5"/>
      <c r="G66" s="5"/>
      <c r="H66" s="5"/>
      <c r="I66" s="5"/>
      <c r="J66" s="79"/>
      <c r="K66" s="87"/>
    </row>
    <row r="67" spans="1:12" x14ac:dyDescent="0.35">
      <c r="A67" s="78"/>
      <c r="B67" s="78"/>
      <c r="C67" s="4"/>
      <c r="D67" s="5"/>
      <c r="E67" s="5"/>
      <c r="F67" s="5"/>
      <c r="G67" s="5"/>
      <c r="H67" s="5"/>
      <c r="I67" s="5"/>
      <c r="J67" s="79"/>
      <c r="K67" s="87"/>
    </row>
    <row r="68" spans="1:12" x14ac:dyDescent="0.35">
      <c r="A68" s="78"/>
      <c r="B68" s="78"/>
      <c r="C68" s="4"/>
      <c r="D68" s="5"/>
      <c r="E68" s="5"/>
      <c r="F68" s="5"/>
      <c r="G68" s="5"/>
      <c r="H68" s="5"/>
      <c r="I68" s="5"/>
      <c r="J68" s="79"/>
      <c r="K68" s="87"/>
    </row>
    <row r="69" spans="1:12" x14ac:dyDescent="0.35">
      <c r="A69" s="78"/>
      <c r="B69" s="78"/>
      <c r="C69" s="4"/>
      <c r="D69" s="5"/>
      <c r="E69" s="5"/>
      <c r="F69" s="5"/>
      <c r="G69" s="5"/>
      <c r="H69" s="5"/>
      <c r="I69" s="5"/>
      <c r="J69" s="79"/>
      <c r="K69" s="87"/>
    </row>
    <row r="70" spans="1:12" x14ac:dyDescent="0.35">
      <c r="A70" s="78"/>
      <c r="B70" s="78"/>
      <c r="C70" s="4"/>
      <c r="D70" s="5"/>
      <c r="E70" s="5"/>
      <c r="F70" s="5"/>
      <c r="G70" s="5"/>
      <c r="H70" s="5"/>
      <c r="I70" s="5"/>
      <c r="J70" s="79"/>
      <c r="K70" s="88"/>
      <c r="L70" s="56">
        <f>K59</f>
        <v>1</v>
      </c>
    </row>
  </sheetData>
  <mergeCells count="21">
    <mergeCell ref="A1:I1"/>
    <mergeCell ref="A7:A18"/>
    <mergeCell ref="B7:B18"/>
    <mergeCell ref="J7:J18"/>
    <mergeCell ref="K7:K18"/>
    <mergeCell ref="A59:A70"/>
    <mergeCell ref="B59:B70"/>
    <mergeCell ref="J59:J70"/>
    <mergeCell ref="K59:K70"/>
    <mergeCell ref="A46:A57"/>
    <mergeCell ref="B46:B57"/>
    <mergeCell ref="J46:J57"/>
    <mergeCell ref="K46:K57"/>
    <mergeCell ref="A20:A31"/>
    <mergeCell ref="J20:J31"/>
    <mergeCell ref="B20:B31"/>
    <mergeCell ref="K20:K31"/>
    <mergeCell ref="K33:K44"/>
    <mergeCell ref="A33:A44"/>
    <mergeCell ref="B33:B44"/>
    <mergeCell ref="J33:J44"/>
  </mergeCells>
  <conditionalFormatting sqref="D1:D12">
    <cfRule type="cellIs" dxfId="184" priority="21" operator="equal">
      <formula>"N"</formula>
    </cfRule>
  </conditionalFormatting>
  <conditionalFormatting sqref="D1:D1048576">
    <cfRule type="cellIs" dxfId="183" priority="1" operator="equal">
      <formula>"Y"</formula>
    </cfRule>
  </conditionalFormatting>
  <conditionalFormatting sqref="D14:D19">
    <cfRule type="cellIs" dxfId="182" priority="18" operator="equal">
      <formula>"N"</formula>
    </cfRule>
  </conditionalFormatting>
  <conditionalFormatting sqref="D32:D57">
    <cfRule type="cellIs" dxfId="181" priority="34" operator="equal">
      <formula>"N"</formula>
    </cfRule>
  </conditionalFormatting>
  <conditionalFormatting sqref="D71:D1048576">
    <cfRule type="cellIs" dxfId="180" priority="90" operator="equal">
      <formula>"N"</formula>
    </cfRule>
  </conditionalFormatting>
  <conditionalFormatting sqref="D1:H2 D4:H4 D9:H11 E16 G16:H16 F16:F17 D32:H32">
    <cfRule type="cellIs" dxfId="179" priority="173" operator="equal">
      <formula>"N"</formula>
    </cfRule>
    <cfRule type="cellIs" dxfId="178" priority="174" operator="equal">
      <formula>"Y"</formula>
    </cfRule>
  </conditionalFormatting>
  <conditionalFormatting sqref="D6:H6">
    <cfRule type="cellIs" dxfId="177" priority="22" operator="equal">
      <formula>"N"</formula>
    </cfRule>
    <cfRule type="cellIs" dxfId="176" priority="23" operator="equal">
      <formula>"Y"</formula>
    </cfRule>
  </conditionalFormatting>
  <conditionalFormatting sqref="D18:H20 E21 F21:H25 D21:D27 E24:E25 D28:E29 F28:F31 D30 D31:E31 G31:H31">
    <cfRule type="cellIs" dxfId="175" priority="16" operator="equal">
      <formula>"N"</formula>
    </cfRule>
  </conditionalFormatting>
  <conditionalFormatting sqref="D18:H20 E21 F21:H25 E24:E25 D28:E29 F28:F31 D31:E31 G31:H31">
    <cfRule type="cellIs" dxfId="174" priority="17" operator="equal">
      <formula>"Y"</formula>
    </cfRule>
  </conditionalFormatting>
  <conditionalFormatting sqref="D44:H45">
    <cfRule type="cellIs" dxfId="173" priority="78" operator="equal">
      <formula>"N"</formula>
    </cfRule>
    <cfRule type="cellIs" dxfId="172" priority="79" operator="equal">
      <formula>"Y"</formula>
    </cfRule>
  </conditionalFormatting>
  <conditionalFormatting sqref="D57:H58 D59:D69 D70:H1048576">
    <cfRule type="cellIs" dxfId="171" priority="38" operator="equal">
      <formula>"N"</formula>
    </cfRule>
  </conditionalFormatting>
  <conditionalFormatting sqref="D57:H58 D70:H1048576">
    <cfRule type="cellIs" dxfId="170" priority="39" operator="equal">
      <formula>"Y"</formula>
    </cfRule>
  </conditionalFormatting>
  <conditionalFormatting sqref="E3:H3">
    <cfRule type="cellIs" dxfId="169" priority="151" operator="equal">
      <formula>"N"</formula>
    </cfRule>
    <cfRule type="cellIs" dxfId="168" priority="152" operator="equal">
      <formula>"Y"</formula>
    </cfRule>
  </conditionalFormatting>
  <conditionalFormatting sqref="E5:H5">
    <cfRule type="cellIs" dxfId="167" priority="4" operator="equal">
      <formula>"N"</formula>
    </cfRule>
    <cfRule type="cellIs" dxfId="166" priority="5" operator="equal">
      <formula>"Y"</formula>
    </cfRule>
  </conditionalFormatting>
  <conditionalFormatting sqref="E7:H8">
    <cfRule type="cellIs" dxfId="165" priority="157" operator="equal">
      <formula>"N"</formula>
    </cfRule>
    <cfRule type="cellIs" dxfId="164" priority="158" operator="equal">
      <formula>"Y"</formula>
    </cfRule>
  </conditionalFormatting>
  <conditionalFormatting sqref="E12:H12">
    <cfRule type="cellIs" dxfId="163" priority="30" operator="equal">
      <formula>"N"</formula>
    </cfRule>
    <cfRule type="cellIs" dxfId="162" priority="31" operator="equal">
      <formula>"Y"</formula>
    </cfRule>
  </conditionalFormatting>
  <conditionalFormatting sqref="E26:H27 G28:H29">
    <cfRule type="cellIs" dxfId="161" priority="2" operator="equal">
      <formula>"N"</formula>
    </cfRule>
    <cfRule type="cellIs" dxfId="160" priority="3" operator="equal">
      <formula>"Y"</formula>
    </cfRule>
  </conditionalFormatting>
  <conditionalFormatting sqref="E33:H33 E34 E37:E39 E41:E42 G41:H42 F41:F43">
    <cfRule type="cellIs" dxfId="159" priority="153" operator="equal">
      <formula>"N"</formula>
    </cfRule>
    <cfRule type="cellIs" dxfId="158" priority="154" operator="equal">
      <formula>"Y"</formula>
    </cfRule>
  </conditionalFormatting>
  <conditionalFormatting sqref="E46:H46 E47 F47:H54 E50:E55">
    <cfRule type="cellIs" dxfId="157" priority="32" operator="equal">
      <formula>"N"</formula>
    </cfRule>
    <cfRule type="cellIs" dxfId="156" priority="33" operator="equal">
      <formula>"Y"</formula>
    </cfRule>
  </conditionalFormatting>
  <conditionalFormatting sqref="E54:H54">
    <cfRule type="cellIs" dxfId="155" priority="76" operator="equal">
      <formula>"N"</formula>
    </cfRule>
    <cfRule type="cellIs" dxfId="154" priority="77" operator="equal">
      <formula>"Y"</formula>
    </cfRule>
  </conditionalFormatting>
  <conditionalFormatting sqref="E59:H59 E60 G60:H68 F60:F69 E63:E68">
    <cfRule type="cellIs" dxfId="153" priority="36" operator="equal">
      <formula>"N"</formula>
    </cfRule>
    <cfRule type="cellIs" dxfId="152" priority="37" operator="equal">
      <formula>"Y"</formula>
    </cfRule>
  </conditionalFormatting>
  <conditionalFormatting sqref="F34:H40">
    <cfRule type="cellIs" dxfId="151" priority="115" operator="equal">
      <formula>"N"</formula>
    </cfRule>
    <cfRule type="cellIs" dxfId="150" priority="116" operator="equal">
      <formula>"Y"</formula>
    </cfRule>
  </conditionalFormatting>
  <conditionalFormatting sqref="G55:H55 F55:F56">
    <cfRule type="cellIs" dxfId="149" priority="80" operator="equal">
      <formula>"N"</formula>
    </cfRule>
    <cfRule type="cellIs" dxfId="148" priority="81" operator="equal">
      <formula>"Y"</formula>
    </cfRule>
  </conditionalFormatting>
  <printOptions horizontalCentered="1"/>
  <pageMargins left="0" right="0" top="0.15748031496062992" bottom="0.19685039370078741" header="0.11811023622047245" footer="0"/>
  <pageSetup scale="99" fitToHeight="0" orientation="landscape" r:id="rId1"/>
  <headerFooter>
    <oddFooter>&amp;L5S Report&amp;CN6A Branch&amp;RPage &amp;P of &amp;N</oddFooter>
  </headerFooter>
  <rowBreaks count="1" manualBreakCount="1">
    <brk id="45" max="10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11"/>
  <sheetViews>
    <sheetView view="pageBreakPreview" zoomScale="87" zoomScaleNormal="100" zoomScaleSheetLayoutView="87" workbookViewId="0">
      <pane ySplit="3" topLeftCell="A91" activePane="bottomLeft" state="frozen"/>
      <selection pane="bottomLeft" activeCell="A2" sqref="A2"/>
    </sheetView>
  </sheetViews>
  <sheetFormatPr defaultRowHeight="14.5" x14ac:dyDescent="0.35"/>
  <cols>
    <col min="1" max="1" width="3.6328125" customWidth="1"/>
    <col min="2" max="2" width="15.08984375" customWidth="1"/>
    <col min="3" max="3" width="32" customWidth="1"/>
    <col min="4" max="4" width="3.90625" style="6" bestFit="1" customWidth="1"/>
    <col min="5" max="8" width="3.90625" style="6" hidden="1" customWidth="1"/>
    <col min="9" max="9" width="32.453125" style="6" customWidth="1"/>
    <col min="10" max="10" width="41.6328125" customWidth="1"/>
    <col min="11" max="11" width="7.08984375" customWidth="1"/>
    <col min="12" max="12" width="8.7265625" customWidth="1"/>
  </cols>
  <sheetData>
    <row r="1" spans="1:11" ht="16" customHeight="1" x14ac:dyDescent="0.45">
      <c r="A1" s="114" t="s">
        <v>393</v>
      </c>
      <c r="B1" s="114"/>
      <c r="C1" s="114"/>
      <c r="D1" s="114"/>
      <c r="E1" s="114"/>
      <c r="F1" s="114"/>
      <c r="G1" s="114"/>
      <c r="H1" s="114"/>
      <c r="I1" s="114"/>
      <c r="J1" s="11" t="s">
        <v>293</v>
      </c>
      <c r="K1" s="12">
        <f>I5</f>
        <v>0.5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SUM(E6:E96)</f>
        <v>76</v>
      </c>
      <c r="F5" s="26">
        <f>SUM(F6:F96)</f>
        <v>0</v>
      </c>
      <c r="G5" s="26">
        <f>SUM(G6:G96)</f>
        <v>38</v>
      </c>
      <c r="H5" s="26">
        <f>SUM(H6:H96)</f>
        <v>38</v>
      </c>
      <c r="I5" s="9">
        <f>G5/(E5-F5)</f>
        <v>0.5</v>
      </c>
      <c r="J5" s="8"/>
      <c r="K5" s="9"/>
    </row>
    <row r="6" spans="1:11" x14ac:dyDescent="0.35">
      <c r="A6" s="78">
        <v>1</v>
      </c>
      <c r="B6" s="106" t="s">
        <v>44</v>
      </c>
      <c r="C6" s="4" t="s">
        <v>39</v>
      </c>
      <c r="D6" s="5" t="s">
        <v>10</v>
      </c>
      <c r="E6" s="5">
        <v>10</v>
      </c>
      <c r="F6" s="5">
        <f>IF($D6=$F$3,$E6,0)</f>
        <v>0</v>
      </c>
      <c r="G6" s="5">
        <f>IF(D6=$G$3,$E6,0)</f>
        <v>0</v>
      </c>
      <c r="H6" s="5">
        <f>IF($D6=$H$3,$E6,0)</f>
        <v>10</v>
      </c>
      <c r="I6" s="4" t="s">
        <v>294</v>
      </c>
      <c r="J6" s="79"/>
      <c r="K6" s="80">
        <f>COUNTIF(D6:D17,"Y")</f>
        <v>4</v>
      </c>
    </row>
    <row r="7" spans="1:11" x14ac:dyDescent="0.35">
      <c r="A7" s="78"/>
      <c r="B7" s="106"/>
      <c r="C7" s="4" t="s">
        <v>40</v>
      </c>
      <c r="D7" s="5" t="s">
        <v>21</v>
      </c>
      <c r="E7" s="5">
        <v>1</v>
      </c>
      <c r="F7" s="5">
        <f t="shared" ref="F7:F11" si="0">IF(D7="NA",E7,0)</f>
        <v>0</v>
      </c>
      <c r="G7" s="5">
        <f t="shared" ref="G7:G11" si="1">IF(D7=$G$3,E7,0)</f>
        <v>1</v>
      </c>
      <c r="H7" s="5">
        <f t="shared" ref="H7:H11" si="2">IF($D7=$H$3,$E7,0)</f>
        <v>0</v>
      </c>
      <c r="I7" s="4"/>
      <c r="J7" s="79"/>
      <c r="K7" s="81"/>
    </row>
    <row r="8" spans="1:11" x14ac:dyDescent="0.35">
      <c r="A8" s="78"/>
      <c r="B8" s="106"/>
      <c r="C8" s="4" t="s">
        <v>41</v>
      </c>
      <c r="D8" s="5" t="s">
        <v>21</v>
      </c>
      <c r="E8" s="5">
        <v>2</v>
      </c>
      <c r="F8" s="5">
        <f t="shared" si="0"/>
        <v>0</v>
      </c>
      <c r="G8" s="5">
        <f t="shared" si="1"/>
        <v>2</v>
      </c>
      <c r="H8" s="5">
        <f t="shared" si="2"/>
        <v>0</v>
      </c>
      <c r="I8" s="4"/>
      <c r="J8" s="79"/>
      <c r="K8" s="81"/>
    </row>
    <row r="9" spans="1:11" x14ac:dyDescent="0.35">
      <c r="A9" s="78"/>
      <c r="B9" s="106"/>
      <c r="C9" s="4" t="s">
        <v>42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4"/>
      <c r="J9" s="79"/>
      <c r="K9" s="81"/>
    </row>
    <row r="10" spans="1:11" x14ac:dyDescent="0.35">
      <c r="A10" s="78"/>
      <c r="B10" s="106"/>
      <c r="C10" s="4" t="s">
        <v>43</v>
      </c>
      <c r="D10" s="5" t="s">
        <v>21</v>
      </c>
      <c r="E10" s="5">
        <v>3</v>
      </c>
      <c r="F10" s="5">
        <f t="shared" si="0"/>
        <v>0</v>
      </c>
      <c r="G10" s="5">
        <f t="shared" si="1"/>
        <v>3</v>
      </c>
      <c r="H10" s="5">
        <f t="shared" si="2"/>
        <v>0</v>
      </c>
      <c r="I10" s="22"/>
      <c r="J10" s="79"/>
      <c r="K10" s="81"/>
    </row>
    <row r="11" spans="1:11" x14ac:dyDescent="0.35">
      <c r="A11" s="78"/>
      <c r="B11" s="106"/>
      <c r="C11" s="4" t="s">
        <v>46</v>
      </c>
      <c r="D11" s="5" t="s">
        <v>10</v>
      </c>
      <c r="E11" s="5">
        <v>3</v>
      </c>
      <c r="F11" s="5">
        <f t="shared" si="0"/>
        <v>0</v>
      </c>
      <c r="G11" s="5">
        <f t="shared" si="1"/>
        <v>0</v>
      </c>
      <c r="H11" s="5">
        <f t="shared" si="2"/>
        <v>3</v>
      </c>
      <c r="I11" s="4" t="s">
        <v>47</v>
      </c>
      <c r="J11" s="79"/>
      <c r="K11" s="81"/>
    </row>
    <row r="12" spans="1:11" x14ac:dyDescent="0.35">
      <c r="A12" s="78"/>
      <c r="B12" s="106"/>
      <c r="C12" s="4"/>
      <c r="D12" s="5"/>
      <c r="E12" s="5"/>
      <c r="F12" s="5"/>
      <c r="G12" s="5"/>
      <c r="H12" s="5"/>
      <c r="I12" s="4"/>
      <c r="J12" s="79"/>
      <c r="K12" s="81"/>
    </row>
    <row r="13" spans="1:11" x14ac:dyDescent="0.35">
      <c r="A13" s="78"/>
      <c r="B13" s="106"/>
      <c r="C13" s="4"/>
      <c r="D13" s="5"/>
      <c r="E13" s="5"/>
      <c r="F13" s="5"/>
      <c r="G13" s="5"/>
      <c r="H13" s="5"/>
      <c r="I13" s="4"/>
      <c r="J13" s="79"/>
      <c r="K13" s="81"/>
    </row>
    <row r="14" spans="1:11" x14ac:dyDescent="0.35">
      <c r="A14" s="78"/>
      <c r="B14" s="106"/>
      <c r="C14" s="4"/>
      <c r="D14" s="5"/>
      <c r="E14" s="5"/>
      <c r="F14" s="5"/>
      <c r="G14" s="5"/>
      <c r="H14" s="5"/>
      <c r="I14" s="4"/>
      <c r="J14" s="79"/>
      <c r="K14" s="81"/>
    </row>
    <row r="15" spans="1:11" x14ac:dyDescent="0.35">
      <c r="A15" s="78"/>
      <c r="B15" s="106"/>
      <c r="C15" s="4"/>
      <c r="D15" s="5"/>
      <c r="E15" s="5"/>
      <c r="F15" s="5"/>
      <c r="G15" s="5"/>
      <c r="H15" s="5"/>
      <c r="I15" s="4"/>
      <c r="J15" s="79"/>
      <c r="K15" s="81"/>
    </row>
    <row r="16" spans="1:11" x14ac:dyDescent="0.35">
      <c r="A16" s="78"/>
      <c r="B16" s="106"/>
      <c r="C16" s="4"/>
      <c r="D16" s="5"/>
      <c r="E16" s="5"/>
      <c r="F16" s="5"/>
      <c r="G16" s="5"/>
      <c r="H16" s="5"/>
      <c r="I16" s="4"/>
      <c r="J16" s="79"/>
      <c r="K16" s="81"/>
    </row>
    <row r="17" spans="1:11" x14ac:dyDescent="0.35">
      <c r="A17" s="78"/>
      <c r="B17" s="106"/>
      <c r="C17" s="4"/>
      <c r="D17" s="5"/>
      <c r="E17" s="5"/>
      <c r="F17" s="5"/>
      <c r="G17" s="5"/>
      <c r="H17" s="5"/>
      <c r="I17" s="4"/>
      <c r="J17" s="79"/>
      <c r="K17" s="82"/>
    </row>
    <row r="18" spans="1:11" ht="4" customHeight="1" x14ac:dyDescent="0.35">
      <c r="I18"/>
    </row>
    <row r="19" spans="1:11" x14ac:dyDescent="0.35">
      <c r="A19" s="78">
        <v>2</v>
      </c>
      <c r="B19" s="106" t="s">
        <v>59</v>
      </c>
      <c r="C19" s="4" t="s">
        <v>45</v>
      </c>
      <c r="D19" s="5" t="s">
        <v>21</v>
      </c>
      <c r="E19" s="5">
        <v>10</v>
      </c>
      <c r="F19" s="5">
        <f>IF($D19=$F$3,$E19,0)</f>
        <v>0</v>
      </c>
      <c r="G19" s="5">
        <f>IF(D19=$G$3,$E19,0)</f>
        <v>10</v>
      </c>
      <c r="H19" s="5">
        <f>IF($D19=$H$3,$E19,0)</f>
        <v>0</v>
      </c>
      <c r="I19" s="4"/>
      <c r="J19" s="79"/>
      <c r="K19" s="80">
        <f>COUNTIF(D19:D30,"Y")</f>
        <v>2</v>
      </c>
    </row>
    <row r="20" spans="1:11" x14ac:dyDescent="0.35">
      <c r="A20" s="78"/>
      <c r="B20" s="106"/>
      <c r="C20" s="4" t="s">
        <v>55</v>
      </c>
      <c r="D20" s="5" t="s">
        <v>10</v>
      </c>
      <c r="E20" s="5">
        <v>5</v>
      </c>
      <c r="F20" s="5">
        <f t="shared" ref="F20:F21" si="3">IF(D20="NA",E20,0)</f>
        <v>0</v>
      </c>
      <c r="G20" s="5">
        <f t="shared" ref="G20:G21" si="4">IF(D20=$G$3,E20,0)</f>
        <v>0</v>
      </c>
      <c r="H20" s="5">
        <f t="shared" ref="H20:H21" si="5">IF($D20=$H$3,$E20,0)</f>
        <v>5</v>
      </c>
      <c r="I20" s="4" t="s">
        <v>64</v>
      </c>
      <c r="J20" s="79"/>
      <c r="K20" s="81"/>
    </row>
    <row r="21" spans="1:11" x14ac:dyDescent="0.35">
      <c r="A21" s="78"/>
      <c r="B21" s="106"/>
      <c r="C21" s="4" t="s">
        <v>53</v>
      </c>
      <c r="D21" s="5" t="s">
        <v>21</v>
      </c>
      <c r="E21" s="5">
        <v>5</v>
      </c>
      <c r="F21" s="5">
        <f t="shared" si="3"/>
        <v>0</v>
      </c>
      <c r="G21" s="5">
        <f t="shared" si="4"/>
        <v>5</v>
      </c>
      <c r="H21" s="5">
        <f t="shared" si="5"/>
        <v>0</v>
      </c>
      <c r="I21" s="4"/>
      <c r="J21" s="79"/>
      <c r="K21" s="81"/>
    </row>
    <row r="22" spans="1:11" x14ac:dyDescent="0.35">
      <c r="A22" s="78"/>
      <c r="B22" s="106"/>
      <c r="C22" s="4"/>
      <c r="D22" s="5"/>
      <c r="E22" s="5"/>
      <c r="F22" s="5"/>
      <c r="G22" s="5"/>
      <c r="H22" s="5"/>
      <c r="I22" s="4"/>
      <c r="J22" s="79"/>
      <c r="K22" s="81"/>
    </row>
    <row r="23" spans="1:11" x14ac:dyDescent="0.35">
      <c r="A23" s="78"/>
      <c r="B23" s="106"/>
      <c r="C23" s="4"/>
      <c r="D23" s="5"/>
      <c r="E23" s="5"/>
      <c r="F23" s="5"/>
      <c r="G23" s="5"/>
      <c r="H23" s="5"/>
      <c r="I23" s="4"/>
      <c r="J23" s="79"/>
      <c r="K23" s="81"/>
    </row>
    <row r="24" spans="1:11" x14ac:dyDescent="0.35">
      <c r="A24" s="78"/>
      <c r="B24" s="106"/>
      <c r="C24" s="4"/>
      <c r="D24" s="5"/>
      <c r="E24" s="5"/>
      <c r="F24" s="5"/>
      <c r="G24" s="5"/>
      <c r="H24" s="5"/>
      <c r="I24" s="4"/>
      <c r="J24" s="79"/>
      <c r="K24" s="81"/>
    </row>
    <row r="25" spans="1:11" x14ac:dyDescent="0.35">
      <c r="A25" s="78"/>
      <c r="B25" s="106"/>
      <c r="C25" s="4"/>
      <c r="D25" s="5"/>
      <c r="E25" s="5"/>
      <c r="F25" s="5"/>
      <c r="G25" s="5"/>
      <c r="H25" s="5"/>
      <c r="I25" s="4"/>
      <c r="J25" s="79"/>
      <c r="K25" s="81"/>
    </row>
    <row r="26" spans="1:11" x14ac:dyDescent="0.35">
      <c r="A26" s="78"/>
      <c r="B26" s="106"/>
      <c r="C26" s="4"/>
      <c r="D26" s="5"/>
      <c r="E26" s="5"/>
      <c r="F26" s="5"/>
      <c r="G26" s="5"/>
      <c r="H26" s="5"/>
      <c r="I26" s="4"/>
      <c r="J26" s="79"/>
      <c r="K26" s="81"/>
    </row>
    <row r="27" spans="1:11" x14ac:dyDescent="0.35">
      <c r="A27" s="78"/>
      <c r="B27" s="106"/>
      <c r="C27" s="4"/>
      <c r="D27" s="5"/>
      <c r="E27" s="5"/>
      <c r="F27" s="5"/>
      <c r="G27" s="5"/>
      <c r="H27" s="5"/>
      <c r="I27" s="4"/>
      <c r="J27" s="79"/>
      <c r="K27" s="81"/>
    </row>
    <row r="28" spans="1:11" x14ac:dyDescent="0.35">
      <c r="A28" s="78"/>
      <c r="B28" s="106"/>
      <c r="C28" s="4"/>
      <c r="D28" s="5"/>
      <c r="E28" s="5"/>
      <c r="F28" s="5"/>
      <c r="G28" s="5"/>
      <c r="H28" s="5"/>
      <c r="I28" s="4"/>
      <c r="J28" s="79"/>
      <c r="K28" s="81"/>
    </row>
    <row r="29" spans="1:11" x14ac:dyDescent="0.35">
      <c r="A29" s="78"/>
      <c r="B29" s="106"/>
      <c r="C29" s="4"/>
      <c r="D29" s="5"/>
      <c r="E29" s="5"/>
      <c r="F29" s="5"/>
      <c r="G29" s="5"/>
      <c r="H29" s="5"/>
      <c r="I29" s="4"/>
      <c r="J29" s="79"/>
      <c r="K29" s="81"/>
    </row>
    <row r="30" spans="1:11" x14ac:dyDescent="0.35">
      <c r="A30" s="78"/>
      <c r="B30" s="106"/>
      <c r="C30" s="4"/>
      <c r="D30" s="5"/>
      <c r="E30" s="5"/>
      <c r="F30" s="5"/>
      <c r="G30" s="5"/>
      <c r="H30" s="5"/>
      <c r="I30" s="4"/>
      <c r="J30" s="79"/>
      <c r="K30" s="82"/>
    </row>
    <row r="31" spans="1:11" ht="4" customHeight="1" x14ac:dyDescent="0.35">
      <c r="I31"/>
    </row>
    <row r="32" spans="1:11" x14ac:dyDescent="0.35">
      <c r="A32" s="78">
        <v>3</v>
      </c>
      <c r="B32" s="106" t="s">
        <v>49</v>
      </c>
      <c r="C32" s="4" t="s">
        <v>50</v>
      </c>
      <c r="D32" s="5" t="s">
        <v>21</v>
      </c>
      <c r="E32" s="5">
        <v>10</v>
      </c>
      <c r="F32" s="5">
        <f>IF($D32=$F$3,$E32,0)</f>
        <v>0</v>
      </c>
      <c r="G32" s="5">
        <f>IF(D32=$G$3,$E32,0)</f>
        <v>10</v>
      </c>
      <c r="H32" s="5">
        <f>IF($D32=$H$3,$E32,0)</f>
        <v>0</v>
      </c>
      <c r="I32" s="4"/>
      <c r="J32" s="79"/>
      <c r="K32" s="80">
        <f>COUNTIF(D32:D43,"Y")</f>
        <v>1</v>
      </c>
    </row>
    <row r="33" spans="1:11" x14ac:dyDescent="0.35">
      <c r="A33" s="78"/>
      <c r="B33" s="106"/>
      <c r="C33" s="4"/>
      <c r="D33" s="5"/>
      <c r="E33" s="5"/>
      <c r="F33" s="5"/>
      <c r="G33" s="5"/>
      <c r="H33" s="5"/>
      <c r="I33" s="4"/>
      <c r="J33" s="79"/>
      <c r="K33" s="81"/>
    </row>
    <row r="34" spans="1:11" x14ac:dyDescent="0.35">
      <c r="A34" s="78"/>
      <c r="B34" s="106"/>
      <c r="C34" s="4"/>
      <c r="D34" s="5"/>
      <c r="E34" s="5"/>
      <c r="F34" s="5"/>
      <c r="G34" s="5"/>
      <c r="H34" s="5"/>
      <c r="I34" s="4"/>
      <c r="J34" s="79"/>
      <c r="K34" s="81"/>
    </row>
    <row r="35" spans="1:11" x14ac:dyDescent="0.35">
      <c r="A35" s="78"/>
      <c r="B35" s="106"/>
      <c r="C35" s="4"/>
      <c r="D35" s="5"/>
      <c r="E35" s="5"/>
      <c r="F35" s="5"/>
      <c r="G35" s="5"/>
      <c r="H35" s="5"/>
      <c r="I35" s="4"/>
      <c r="J35" s="79"/>
      <c r="K35" s="81"/>
    </row>
    <row r="36" spans="1:11" x14ac:dyDescent="0.35">
      <c r="A36" s="78"/>
      <c r="B36" s="106"/>
      <c r="C36" s="4"/>
      <c r="D36" s="5"/>
      <c r="E36" s="5"/>
      <c r="F36" s="5"/>
      <c r="G36" s="5"/>
      <c r="H36" s="5"/>
      <c r="I36" s="4"/>
      <c r="J36" s="79"/>
      <c r="K36" s="81"/>
    </row>
    <row r="37" spans="1:11" x14ac:dyDescent="0.35">
      <c r="A37" s="78"/>
      <c r="B37" s="106"/>
      <c r="C37" s="4"/>
      <c r="D37" s="5"/>
      <c r="E37" s="5"/>
      <c r="F37" s="5"/>
      <c r="G37" s="5"/>
      <c r="H37" s="5"/>
      <c r="I37" s="4"/>
      <c r="J37" s="79"/>
      <c r="K37" s="81"/>
    </row>
    <row r="38" spans="1:11" x14ac:dyDescent="0.35">
      <c r="A38" s="78"/>
      <c r="B38" s="106"/>
      <c r="C38" s="4"/>
      <c r="D38" s="5"/>
      <c r="E38" s="5"/>
      <c r="F38" s="5"/>
      <c r="G38" s="5"/>
      <c r="H38" s="5"/>
      <c r="I38" s="4"/>
      <c r="J38" s="79"/>
      <c r="K38" s="81"/>
    </row>
    <row r="39" spans="1:11" x14ac:dyDescent="0.35">
      <c r="A39" s="78"/>
      <c r="B39" s="106"/>
      <c r="C39" s="4"/>
      <c r="D39" s="5"/>
      <c r="E39" s="5"/>
      <c r="F39" s="5"/>
      <c r="G39" s="5"/>
      <c r="H39" s="5"/>
      <c r="I39" s="4"/>
      <c r="J39" s="79"/>
      <c r="K39" s="81"/>
    </row>
    <row r="40" spans="1:11" x14ac:dyDescent="0.35">
      <c r="A40" s="78"/>
      <c r="B40" s="106"/>
      <c r="C40" s="4"/>
      <c r="D40" s="5"/>
      <c r="E40" s="5"/>
      <c r="F40" s="5"/>
      <c r="G40" s="5"/>
      <c r="H40" s="5"/>
      <c r="I40" s="4"/>
      <c r="J40" s="79"/>
      <c r="K40" s="81"/>
    </row>
    <row r="41" spans="1:11" x14ac:dyDescent="0.35">
      <c r="A41" s="78"/>
      <c r="B41" s="106"/>
      <c r="C41" s="4"/>
      <c r="D41" s="5"/>
      <c r="E41" s="5"/>
      <c r="F41" s="5"/>
      <c r="G41" s="5"/>
      <c r="H41" s="5"/>
      <c r="I41" s="4"/>
      <c r="J41" s="79"/>
      <c r="K41" s="81"/>
    </row>
    <row r="42" spans="1:11" x14ac:dyDescent="0.35">
      <c r="A42" s="78"/>
      <c r="B42" s="106"/>
      <c r="C42" s="4"/>
      <c r="D42" s="5"/>
      <c r="E42" s="5"/>
      <c r="F42" s="5"/>
      <c r="G42" s="5"/>
      <c r="H42" s="5"/>
      <c r="I42" s="4"/>
      <c r="J42" s="79"/>
      <c r="K42" s="81"/>
    </row>
    <row r="43" spans="1:11" x14ac:dyDescent="0.35">
      <c r="A43" s="78"/>
      <c r="B43" s="106"/>
      <c r="C43" s="4"/>
      <c r="D43" s="5"/>
      <c r="E43" s="5"/>
      <c r="F43" s="5"/>
      <c r="G43" s="5"/>
      <c r="H43" s="5"/>
      <c r="I43" s="4"/>
      <c r="J43" s="79"/>
      <c r="K43" s="82"/>
    </row>
    <row r="44" spans="1:11" ht="4" customHeight="1" x14ac:dyDescent="0.35">
      <c r="I44"/>
    </row>
    <row r="45" spans="1:11" x14ac:dyDescent="0.35">
      <c r="A45" s="78">
        <v>4</v>
      </c>
      <c r="B45" s="106" t="s">
        <v>62</v>
      </c>
      <c r="C45" s="4" t="s">
        <v>50</v>
      </c>
      <c r="D45" s="5" t="s">
        <v>10</v>
      </c>
      <c r="E45" s="5">
        <v>10</v>
      </c>
      <c r="F45" s="5">
        <f>IF($D45=$F$3,$E45,0)</f>
        <v>0</v>
      </c>
      <c r="G45" s="5">
        <f>IF(D45=$G$3,$E45,0)</f>
        <v>0</v>
      </c>
      <c r="H45" s="5">
        <f>IF($D45=$H$3,$E45,0)</f>
        <v>10</v>
      </c>
      <c r="I45" s="4" t="s">
        <v>63</v>
      </c>
      <c r="J45" s="79"/>
      <c r="K45" s="80">
        <f>COUNTIF(D45:D56,"Y")</f>
        <v>0</v>
      </c>
    </row>
    <row r="46" spans="1:11" x14ac:dyDescent="0.35">
      <c r="A46" s="78"/>
      <c r="B46" s="106"/>
      <c r="C46" s="4"/>
      <c r="D46" s="5"/>
      <c r="E46" s="5"/>
      <c r="F46" s="5"/>
      <c r="G46" s="5"/>
      <c r="H46" s="5"/>
      <c r="I46" s="4"/>
      <c r="J46" s="79"/>
      <c r="K46" s="81"/>
    </row>
    <row r="47" spans="1:11" x14ac:dyDescent="0.35">
      <c r="A47" s="78"/>
      <c r="B47" s="106"/>
      <c r="C47" s="4"/>
      <c r="D47" s="5"/>
      <c r="E47" s="5"/>
      <c r="F47" s="5"/>
      <c r="G47" s="5"/>
      <c r="H47" s="5"/>
      <c r="I47" s="4"/>
      <c r="J47" s="79"/>
      <c r="K47" s="81"/>
    </row>
    <row r="48" spans="1:11" x14ac:dyDescent="0.35">
      <c r="A48" s="78"/>
      <c r="B48" s="106"/>
      <c r="C48" s="4"/>
      <c r="D48" s="5"/>
      <c r="E48" s="5"/>
      <c r="F48" s="5"/>
      <c r="G48" s="5"/>
      <c r="H48" s="5"/>
      <c r="I48" s="4"/>
      <c r="J48" s="79"/>
      <c r="K48" s="81"/>
    </row>
    <row r="49" spans="1:11" x14ac:dyDescent="0.35">
      <c r="A49" s="78"/>
      <c r="B49" s="106"/>
      <c r="C49" s="4"/>
      <c r="D49" s="5"/>
      <c r="E49" s="5"/>
      <c r="F49" s="5"/>
      <c r="G49" s="5"/>
      <c r="H49" s="5"/>
      <c r="I49" s="4"/>
      <c r="J49" s="79"/>
      <c r="K49" s="81"/>
    </row>
    <row r="50" spans="1:11" x14ac:dyDescent="0.35">
      <c r="A50" s="78"/>
      <c r="B50" s="106"/>
      <c r="C50" s="4"/>
      <c r="D50" s="5"/>
      <c r="E50" s="5"/>
      <c r="F50" s="5"/>
      <c r="G50" s="5"/>
      <c r="H50" s="5"/>
      <c r="I50" s="4"/>
      <c r="J50" s="79"/>
      <c r="K50" s="81"/>
    </row>
    <row r="51" spans="1:11" x14ac:dyDescent="0.35">
      <c r="A51" s="78"/>
      <c r="B51" s="106"/>
      <c r="C51" s="4"/>
      <c r="D51" s="5"/>
      <c r="E51" s="5"/>
      <c r="F51" s="5"/>
      <c r="G51" s="5"/>
      <c r="H51" s="5"/>
      <c r="I51" s="4"/>
      <c r="J51" s="79"/>
      <c r="K51" s="81"/>
    </row>
    <row r="52" spans="1:11" x14ac:dyDescent="0.35">
      <c r="A52" s="78"/>
      <c r="B52" s="106"/>
      <c r="C52" s="4"/>
      <c r="D52" s="5"/>
      <c r="E52" s="5"/>
      <c r="F52" s="5"/>
      <c r="G52" s="5"/>
      <c r="H52" s="5"/>
      <c r="I52" s="4"/>
      <c r="J52" s="79"/>
      <c r="K52" s="81"/>
    </row>
    <row r="53" spans="1:11" x14ac:dyDescent="0.35">
      <c r="A53" s="78"/>
      <c r="B53" s="106"/>
      <c r="C53" s="4"/>
      <c r="D53" s="5"/>
      <c r="E53" s="5"/>
      <c r="F53" s="5"/>
      <c r="G53" s="5"/>
      <c r="H53" s="5"/>
      <c r="I53" s="4"/>
      <c r="J53" s="79"/>
      <c r="K53" s="81"/>
    </row>
    <row r="54" spans="1:11" x14ac:dyDescent="0.35">
      <c r="A54" s="78"/>
      <c r="B54" s="106"/>
      <c r="C54" s="4"/>
      <c r="D54" s="5"/>
      <c r="E54" s="5"/>
      <c r="F54" s="5"/>
      <c r="G54" s="5"/>
      <c r="H54" s="5"/>
      <c r="I54" s="4"/>
      <c r="J54" s="79"/>
      <c r="K54" s="81"/>
    </row>
    <row r="55" spans="1:11" x14ac:dyDescent="0.35">
      <c r="A55" s="78"/>
      <c r="B55" s="106"/>
      <c r="C55" s="4"/>
      <c r="D55" s="5"/>
      <c r="E55" s="5"/>
      <c r="F55" s="5"/>
      <c r="G55" s="5"/>
      <c r="H55" s="5"/>
      <c r="I55" s="4"/>
      <c r="J55" s="79"/>
      <c r="K55" s="81"/>
    </row>
    <row r="56" spans="1:11" x14ac:dyDescent="0.35">
      <c r="A56" s="78"/>
      <c r="B56" s="106"/>
      <c r="C56" s="4"/>
      <c r="D56" s="5"/>
      <c r="E56" s="5"/>
      <c r="F56" s="5"/>
      <c r="G56" s="5"/>
      <c r="H56" s="5"/>
      <c r="I56" s="4"/>
      <c r="J56" s="79"/>
      <c r="K56" s="82"/>
    </row>
    <row r="57" spans="1:11" ht="4" customHeight="1" x14ac:dyDescent="0.35">
      <c r="I57"/>
    </row>
    <row r="58" spans="1:11" x14ac:dyDescent="0.35">
      <c r="A58" s="78">
        <v>5</v>
      </c>
      <c r="B58" s="106" t="s">
        <v>52</v>
      </c>
      <c r="C58" s="4" t="s">
        <v>22</v>
      </c>
      <c r="D58" s="5" t="s">
        <v>10</v>
      </c>
      <c r="E58" s="5">
        <v>5</v>
      </c>
      <c r="F58" s="5">
        <f>IF($D58=$F$3,$E58,0)</f>
        <v>0</v>
      </c>
      <c r="G58" s="5">
        <f>IF(D58=$G$3,$E58,0)</f>
        <v>0</v>
      </c>
      <c r="H58" s="5">
        <f>IF($D58=$H$3,$E58,0)</f>
        <v>5</v>
      </c>
      <c r="I58" s="4" t="s">
        <v>61</v>
      </c>
      <c r="J58" s="79"/>
      <c r="K58" s="80">
        <f>COUNTIF(D58:D67,"Y")</f>
        <v>0</v>
      </c>
    </row>
    <row r="59" spans="1:11" x14ac:dyDescent="0.35">
      <c r="A59" s="78"/>
      <c r="B59" s="106"/>
      <c r="C59" s="4"/>
      <c r="D59" s="5"/>
      <c r="E59" s="5"/>
      <c r="F59" s="5"/>
      <c r="G59" s="5"/>
      <c r="H59" s="5"/>
      <c r="I59" s="4"/>
      <c r="J59" s="79"/>
      <c r="K59" s="81"/>
    </row>
    <row r="60" spans="1:11" x14ac:dyDescent="0.35">
      <c r="A60" s="78"/>
      <c r="B60" s="106"/>
      <c r="C60" s="4"/>
      <c r="D60" s="5"/>
      <c r="E60" s="5"/>
      <c r="F60" s="5"/>
      <c r="G60" s="5"/>
      <c r="H60" s="5"/>
      <c r="I60" s="4"/>
      <c r="J60" s="79"/>
      <c r="K60" s="81"/>
    </row>
    <row r="61" spans="1:11" x14ac:dyDescent="0.35">
      <c r="A61" s="78"/>
      <c r="B61" s="106"/>
      <c r="C61" s="4"/>
      <c r="D61" s="5"/>
      <c r="E61" s="5"/>
      <c r="F61" s="5"/>
      <c r="G61" s="5"/>
      <c r="H61" s="5"/>
      <c r="I61" s="4"/>
      <c r="J61" s="79"/>
      <c r="K61" s="81"/>
    </row>
    <row r="62" spans="1:11" x14ac:dyDescent="0.35">
      <c r="A62" s="78"/>
      <c r="B62" s="106"/>
      <c r="D62" s="5"/>
      <c r="E62" s="5"/>
      <c r="F62" s="5"/>
      <c r="G62" s="5"/>
      <c r="H62" s="5"/>
      <c r="I62" s="4"/>
      <c r="J62" s="79"/>
      <c r="K62" s="81"/>
    </row>
    <row r="63" spans="1:11" x14ac:dyDescent="0.35">
      <c r="A63" s="78"/>
      <c r="B63" s="106"/>
      <c r="C63" s="4"/>
      <c r="D63" s="5"/>
      <c r="E63" s="5"/>
      <c r="F63" s="5"/>
      <c r="G63" s="5"/>
      <c r="H63" s="5"/>
      <c r="I63" s="4"/>
      <c r="J63" s="79"/>
      <c r="K63" s="81"/>
    </row>
    <row r="64" spans="1:11" x14ac:dyDescent="0.35">
      <c r="A64" s="78"/>
      <c r="B64" s="106"/>
      <c r="C64" s="4"/>
      <c r="D64" s="5"/>
      <c r="E64" s="5"/>
      <c r="F64" s="5"/>
      <c r="G64" s="5"/>
      <c r="H64" s="5"/>
      <c r="I64" s="4"/>
      <c r="J64" s="79"/>
      <c r="K64" s="81"/>
    </row>
    <row r="65" spans="1:11" x14ac:dyDescent="0.35">
      <c r="A65" s="78"/>
      <c r="B65" s="106"/>
      <c r="C65" s="4"/>
      <c r="D65" s="5"/>
      <c r="E65" s="5"/>
      <c r="F65" s="5"/>
      <c r="G65" s="5"/>
      <c r="H65" s="5"/>
      <c r="I65" s="4"/>
      <c r="J65" s="79"/>
      <c r="K65" s="81"/>
    </row>
    <row r="66" spans="1:11" x14ac:dyDescent="0.35">
      <c r="A66" s="78"/>
      <c r="B66" s="106"/>
      <c r="D66" s="5"/>
      <c r="E66" s="5"/>
      <c r="F66" s="5"/>
      <c r="G66" s="5"/>
      <c r="H66" s="5"/>
      <c r="I66"/>
      <c r="J66" s="79"/>
      <c r="K66" s="81"/>
    </row>
    <row r="67" spans="1:11" x14ac:dyDescent="0.35">
      <c r="A67" s="78"/>
      <c r="B67" s="106"/>
      <c r="C67" s="4"/>
      <c r="D67" s="5"/>
      <c r="E67" s="5"/>
      <c r="F67" s="5"/>
      <c r="G67" s="5"/>
      <c r="H67" s="5"/>
      <c r="I67" s="4"/>
      <c r="J67" s="79"/>
      <c r="K67" s="81"/>
    </row>
    <row r="68" spans="1:11" x14ac:dyDescent="0.35">
      <c r="A68" s="78"/>
      <c r="B68" s="106"/>
      <c r="C68" s="4"/>
      <c r="D68" s="5"/>
      <c r="E68" s="5"/>
      <c r="F68" s="5"/>
      <c r="G68" s="5"/>
      <c r="H68" s="5"/>
      <c r="I68" s="4"/>
      <c r="J68" s="79"/>
      <c r="K68" s="81"/>
    </row>
    <row r="69" spans="1:11" x14ac:dyDescent="0.35">
      <c r="A69" s="78"/>
      <c r="B69" s="106"/>
      <c r="C69" s="4"/>
      <c r="D69" s="5"/>
      <c r="E69" s="5"/>
      <c r="F69" s="5"/>
      <c r="G69" s="5"/>
      <c r="H69" s="5"/>
      <c r="I69" s="4"/>
      <c r="J69" s="79"/>
      <c r="K69" s="82"/>
    </row>
    <row r="70" spans="1:11" ht="4" customHeight="1" x14ac:dyDescent="0.35">
      <c r="I70"/>
    </row>
    <row r="71" spans="1:11" x14ac:dyDescent="0.35">
      <c r="A71" s="78">
        <v>6</v>
      </c>
      <c r="B71" s="106" t="s">
        <v>28</v>
      </c>
      <c r="C71" s="4" t="s">
        <v>51</v>
      </c>
      <c r="D71" s="5" t="s">
        <v>21</v>
      </c>
      <c r="E71" s="5">
        <v>5</v>
      </c>
      <c r="F71" s="5">
        <f>IF($D71=$F$3,$E71,0)</f>
        <v>0</v>
      </c>
      <c r="G71" s="5">
        <f>IF(D71=$G$3,$E71,0)</f>
        <v>5</v>
      </c>
      <c r="H71" s="5">
        <f>IF($D71=$H$3,$E71,0)</f>
        <v>0</v>
      </c>
      <c r="I71" s="4"/>
      <c r="J71" s="79"/>
      <c r="K71" s="80">
        <f>COUNTIF(D71:D78,"Y")</f>
        <v>1</v>
      </c>
    </row>
    <row r="72" spans="1:11" x14ac:dyDescent="0.35">
      <c r="A72" s="78"/>
      <c r="B72" s="106"/>
      <c r="C72" s="4"/>
      <c r="D72" s="5"/>
      <c r="E72" s="5"/>
      <c r="F72" s="5"/>
      <c r="G72" s="5"/>
      <c r="H72" s="5"/>
      <c r="I72" s="4"/>
      <c r="J72" s="79"/>
      <c r="K72" s="81"/>
    </row>
    <row r="73" spans="1:11" x14ac:dyDescent="0.35">
      <c r="A73" s="78"/>
      <c r="B73" s="106"/>
      <c r="C73" s="4"/>
      <c r="D73" s="5"/>
      <c r="E73" s="5"/>
      <c r="F73" s="5"/>
      <c r="G73" s="5"/>
      <c r="H73" s="5"/>
      <c r="I73" s="4"/>
      <c r="J73" s="79"/>
      <c r="K73" s="81"/>
    </row>
    <row r="74" spans="1:11" x14ac:dyDescent="0.35">
      <c r="A74" s="78"/>
      <c r="B74" s="106"/>
      <c r="C74" s="4"/>
      <c r="D74" s="5"/>
      <c r="E74" s="5"/>
      <c r="F74" s="5"/>
      <c r="G74" s="5"/>
      <c r="H74" s="5"/>
      <c r="I74" s="4"/>
      <c r="J74" s="79"/>
      <c r="K74" s="81"/>
    </row>
    <row r="75" spans="1:11" x14ac:dyDescent="0.35">
      <c r="A75" s="78"/>
      <c r="B75" s="106"/>
      <c r="C75" s="4"/>
      <c r="D75" s="5"/>
      <c r="E75" s="5"/>
      <c r="F75" s="5"/>
      <c r="G75" s="5"/>
      <c r="H75" s="5"/>
      <c r="I75" s="4"/>
      <c r="J75" s="79"/>
      <c r="K75" s="81"/>
    </row>
    <row r="76" spans="1:11" x14ac:dyDescent="0.35">
      <c r="A76" s="78"/>
      <c r="B76" s="106"/>
      <c r="C76" s="4"/>
      <c r="D76" s="5"/>
      <c r="E76" s="5"/>
      <c r="F76" s="5"/>
      <c r="G76" s="5"/>
      <c r="H76" s="5"/>
      <c r="I76" s="4"/>
      <c r="J76" s="79"/>
      <c r="K76" s="81"/>
    </row>
    <row r="77" spans="1:11" x14ac:dyDescent="0.35">
      <c r="A77" s="78"/>
      <c r="B77" s="106"/>
      <c r="C77" s="4"/>
      <c r="D77" s="5"/>
      <c r="E77" s="5"/>
      <c r="F77" s="5"/>
      <c r="G77" s="5"/>
      <c r="H77" s="5"/>
      <c r="I77" s="4"/>
      <c r="J77" s="79"/>
      <c r="K77" s="81"/>
    </row>
    <row r="78" spans="1:11" x14ac:dyDescent="0.35">
      <c r="A78" s="78"/>
      <c r="B78" s="106"/>
      <c r="C78" s="4"/>
      <c r="D78" s="5"/>
      <c r="E78" s="5"/>
      <c r="F78" s="5"/>
      <c r="G78" s="5"/>
      <c r="H78" s="5"/>
      <c r="I78" s="4"/>
      <c r="J78" s="79"/>
      <c r="K78" s="81"/>
    </row>
    <row r="79" spans="1:11" x14ac:dyDescent="0.35">
      <c r="A79" s="78"/>
      <c r="B79" s="106"/>
      <c r="D79" s="5"/>
      <c r="E79" s="5"/>
      <c r="F79" s="5"/>
      <c r="G79" s="5"/>
      <c r="H79" s="5"/>
      <c r="I79"/>
      <c r="J79" s="79"/>
      <c r="K79" s="81"/>
    </row>
    <row r="80" spans="1:11" x14ac:dyDescent="0.35">
      <c r="A80" s="78"/>
      <c r="B80" s="106"/>
      <c r="C80" s="4"/>
      <c r="D80" s="5"/>
      <c r="E80" s="5"/>
      <c r="F80" s="5"/>
      <c r="G80" s="5"/>
      <c r="H80" s="5"/>
      <c r="I80" s="4"/>
      <c r="J80" s="79"/>
      <c r="K80" s="81"/>
    </row>
    <row r="81" spans="1:11" x14ac:dyDescent="0.35">
      <c r="A81" s="78"/>
      <c r="B81" s="106"/>
      <c r="C81" s="4"/>
      <c r="D81" s="5"/>
      <c r="E81" s="5"/>
      <c r="F81" s="5"/>
      <c r="G81" s="5"/>
      <c r="H81" s="5"/>
      <c r="I81" s="4"/>
      <c r="J81" s="79"/>
      <c r="K81" s="81"/>
    </row>
    <row r="82" spans="1:11" x14ac:dyDescent="0.35">
      <c r="A82" s="78"/>
      <c r="B82" s="106"/>
      <c r="C82" s="4"/>
      <c r="D82" s="5"/>
      <c r="E82" s="5"/>
      <c r="F82" s="5"/>
      <c r="G82" s="5"/>
      <c r="H82" s="5"/>
      <c r="I82" s="4"/>
      <c r="J82" s="79"/>
      <c r="K82" s="82"/>
    </row>
    <row r="83" spans="1:11" ht="4" customHeight="1" x14ac:dyDescent="0.35">
      <c r="I83"/>
    </row>
    <row r="84" spans="1:11" x14ac:dyDescent="0.35">
      <c r="A84" s="78">
        <v>7</v>
      </c>
      <c r="B84" s="106" t="s">
        <v>54</v>
      </c>
      <c r="C84" s="4" t="s">
        <v>51</v>
      </c>
      <c r="D84" s="5" t="s">
        <v>10</v>
      </c>
      <c r="E84" s="5">
        <v>5</v>
      </c>
      <c r="F84" s="5">
        <f>IF($D84=$F$3,$E84,0)</f>
        <v>0</v>
      </c>
      <c r="G84" s="5">
        <f>IF(D84=$G$3,$E84,0)</f>
        <v>0</v>
      </c>
      <c r="H84" s="5">
        <f>IF($D84=$H$3,$E84,0)</f>
        <v>5</v>
      </c>
      <c r="I84" s="4" t="s">
        <v>60</v>
      </c>
      <c r="J84" s="79"/>
      <c r="K84" s="80">
        <f>COUNTIF(D84:D91,"Y")</f>
        <v>0</v>
      </c>
    </row>
    <row r="85" spans="1:11" x14ac:dyDescent="0.35">
      <c r="A85" s="78"/>
      <c r="B85" s="106"/>
      <c r="C85" s="4"/>
      <c r="D85" s="5"/>
      <c r="E85" s="5"/>
      <c r="F85" s="5"/>
      <c r="G85" s="5"/>
      <c r="H85" s="5"/>
      <c r="I85" s="4"/>
      <c r="J85" s="79"/>
      <c r="K85" s="81"/>
    </row>
    <row r="86" spans="1:11" x14ac:dyDescent="0.35">
      <c r="A86" s="78"/>
      <c r="B86" s="106"/>
      <c r="C86" s="4"/>
      <c r="D86" s="5"/>
      <c r="E86" s="5"/>
      <c r="F86" s="5"/>
      <c r="G86" s="5"/>
      <c r="H86" s="5"/>
      <c r="I86" s="4"/>
      <c r="J86" s="79"/>
      <c r="K86" s="81"/>
    </row>
    <row r="87" spans="1:11" x14ac:dyDescent="0.35">
      <c r="A87" s="78"/>
      <c r="B87" s="106"/>
      <c r="C87" s="4"/>
      <c r="D87" s="5"/>
      <c r="E87" s="5"/>
      <c r="F87" s="5"/>
      <c r="G87" s="5"/>
      <c r="H87" s="5"/>
      <c r="I87" s="4"/>
      <c r="J87" s="79"/>
      <c r="K87" s="81"/>
    </row>
    <row r="88" spans="1:11" x14ac:dyDescent="0.35">
      <c r="A88" s="78"/>
      <c r="B88" s="106"/>
      <c r="C88" s="4"/>
      <c r="D88" s="5"/>
      <c r="E88" s="5"/>
      <c r="F88" s="5"/>
      <c r="G88" s="5"/>
      <c r="H88" s="5"/>
      <c r="I88" s="4"/>
      <c r="J88" s="79"/>
      <c r="K88" s="81"/>
    </row>
    <row r="89" spans="1:11" x14ac:dyDescent="0.35">
      <c r="A89" s="78"/>
      <c r="B89" s="106"/>
      <c r="C89" s="4"/>
      <c r="D89" s="5"/>
      <c r="E89" s="5"/>
      <c r="F89" s="5"/>
      <c r="G89" s="5"/>
      <c r="H89" s="5"/>
      <c r="I89" s="4"/>
      <c r="J89" s="79"/>
      <c r="K89" s="81"/>
    </row>
    <row r="90" spans="1:11" x14ac:dyDescent="0.35">
      <c r="A90" s="78"/>
      <c r="B90" s="106"/>
      <c r="C90" s="4"/>
      <c r="D90" s="5"/>
      <c r="E90" s="5"/>
      <c r="F90" s="5"/>
      <c r="G90" s="5"/>
      <c r="H90" s="5"/>
      <c r="I90" s="4"/>
      <c r="J90" s="79"/>
      <c r="K90" s="81"/>
    </row>
    <row r="91" spans="1:11" x14ac:dyDescent="0.35">
      <c r="A91" s="78"/>
      <c r="B91" s="106"/>
      <c r="C91" s="4"/>
      <c r="D91" s="5"/>
      <c r="E91" s="5"/>
      <c r="F91" s="5"/>
      <c r="G91" s="5"/>
      <c r="H91" s="5"/>
      <c r="I91" s="4"/>
      <c r="J91" s="79"/>
      <c r="K91" s="81"/>
    </row>
    <row r="92" spans="1:11" x14ac:dyDescent="0.35">
      <c r="A92" s="78"/>
      <c r="B92" s="106"/>
      <c r="D92" s="5"/>
      <c r="E92" s="5"/>
      <c r="F92" s="5"/>
      <c r="G92" s="5"/>
      <c r="H92" s="5"/>
      <c r="I92"/>
      <c r="J92" s="79"/>
      <c r="K92" s="81"/>
    </row>
    <row r="93" spans="1:11" x14ac:dyDescent="0.35">
      <c r="A93" s="78"/>
      <c r="B93" s="106"/>
      <c r="C93" s="4"/>
      <c r="D93" s="5"/>
      <c r="E93" s="5"/>
      <c r="F93" s="5"/>
      <c r="G93" s="5"/>
      <c r="H93" s="5"/>
      <c r="I93" s="4"/>
      <c r="J93" s="79"/>
      <c r="K93" s="81"/>
    </row>
    <row r="94" spans="1:11" x14ac:dyDescent="0.35">
      <c r="A94" s="78"/>
      <c r="B94" s="106"/>
      <c r="C94" s="4"/>
      <c r="D94" s="5"/>
      <c r="E94" s="5"/>
      <c r="F94" s="5"/>
      <c r="G94" s="5"/>
      <c r="H94" s="5"/>
      <c r="I94" s="4"/>
      <c r="J94" s="79"/>
      <c r="K94" s="81"/>
    </row>
    <row r="95" spans="1:11" x14ac:dyDescent="0.35">
      <c r="A95" s="78"/>
      <c r="B95" s="106"/>
      <c r="C95" s="4"/>
      <c r="D95" s="5"/>
      <c r="E95" s="5"/>
      <c r="F95" s="5"/>
      <c r="G95" s="5"/>
      <c r="H95" s="5"/>
      <c r="I95" s="5"/>
      <c r="J95" s="79"/>
      <c r="K95" s="82"/>
    </row>
    <row r="96" spans="1:11" ht="4" customHeight="1" x14ac:dyDescent="0.35"/>
    <row r="97" spans="1:11" x14ac:dyDescent="0.35">
      <c r="A97" s="78">
        <v>8</v>
      </c>
      <c r="B97" s="106" t="s">
        <v>48</v>
      </c>
      <c r="C97" s="4" t="s">
        <v>51</v>
      </c>
      <c r="D97" s="5" t="s">
        <v>21</v>
      </c>
      <c r="E97" s="5">
        <v>5</v>
      </c>
      <c r="F97" s="5">
        <f>IF($D97=$F$3,$E97,0)</f>
        <v>0</v>
      </c>
      <c r="G97" s="5">
        <f>IF(D97=$G$3,$E97,0)</f>
        <v>5</v>
      </c>
      <c r="H97" s="5">
        <f>IF($D97=$H$3,$E97,0)</f>
        <v>0</v>
      </c>
      <c r="I97" s="13"/>
      <c r="J97" s="79"/>
      <c r="K97" s="80">
        <f>COUNTIF(D97:D104,"Y")</f>
        <v>3</v>
      </c>
    </row>
    <row r="98" spans="1:11" x14ac:dyDescent="0.35">
      <c r="A98" s="78"/>
      <c r="B98" s="106"/>
      <c r="C98" s="4" t="s">
        <v>56</v>
      </c>
      <c r="D98" s="5" t="s">
        <v>10</v>
      </c>
      <c r="E98" s="5">
        <v>1</v>
      </c>
      <c r="F98" s="5">
        <f t="shared" ref="F98:F100" si="6">IF(D98="NA",E98,0)</f>
        <v>0</v>
      </c>
      <c r="G98" s="5">
        <f t="shared" ref="G98:G100" si="7">IF(D98=$G$3,E98,0)</f>
        <v>0</v>
      </c>
      <c r="H98" s="5">
        <f t="shared" ref="H98:H100" si="8">IF($D98=$H$3,$E98,0)</f>
        <v>1</v>
      </c>
      <c r="I98" s="13" t="s">
        <v>215</v>
      </c>
      <c r="J98" s="79"/>
      <c r="K98" s="81"/>
    </row>
    <row r="99" spans="1:11" x14ac:dyDescent="0.35">
      <c r="A99" s="78"/>
      <c r="B99" s="106"/>
      <c r="C99" s="4" t="s">
        <v>57</v>
      </c>
      <c r="D99" s="5" t="s">
        <v>21</v>
      </c>
      <c r="E99" s="5">
        <v>2</v>
      </c>
      <c r="F99" s="5">
        <f t="shared" si="6"/>
        <v>0</v>
      </c>
      <c r="G99" s="5">
        <f t="shared" si="7"/>
        <v>2</v>
      </c>
      <c r="H99" s="5">
        <f t="shared" si="8"/>
        <v>0</v>
      </c>
      <c r="I99" s="13"/>
      <c r="J99" s="79"/>
      <c r="K99" s="81"/>
    </row>
    <row r="100" spans="1:11" x14ac:dyDescent="0.35">
      <c r="A100" s="78"/>
      <c r="B100" s="106"/>
      <c r="C100" s="4" t="s">
        <v>58</v>
      </c>
      <c r="D100" s="5" t="s">
        <v>21</v>
      </c>
      <c r="E100" s="5">
        <v>2</v>
      </c>
      <c r="F100" s="5">
        <f t="shared" si="6"/>
        <v>0</v>
      </c>
      <c r="G100" s="5">
        <f t="shared" si="7"/>
        <v>2</v>
      </c>
      <c r="H100" s="5">
        <f t="shared" si="8"/>
        <v>0</v>
      </c>
      <c r="I100" s="5"/>
      <c r="J100" s="79"/>
      <c r="K100" s="81"/>
    </row>
    <row r="101" spans="1:11" x14ac:dyDescent="0.35">
      <c r="A101" s="78"/>
      <c r="B101" s="106"/>
      <c r="C101" s="4"/>
      <c r="D101" s="5"/>
      <c r="E101" s="5"/>
      <c r="F101" s="5"/>
      <c r="G101" s="5"/>
      <c r="H101" s="5"/>
      <c r="I101" s="5"/>
      <c r="J101" s="79"/>
      <c r="K101" s="81"/>
    </row>
    <row r="102" spans="1:11" x14ac:dyDescent="0.35">
      <c r="A102" s="78"/>
      <c r="B102" s="106"/>
      <c r="C102" s="4"/>
      <c r="D102" s="5"/>
      <c r="E102" s="5"/>
      <c r="F102" s="5"/>
      <c r="G102" s="5"/>
      <c r="H102" s="5"/>
      <c r="I102" s="5"/>
      <c r="J102" s="79"/>
      <c r="K102" s="81"/>
    </row>
    <row r="103" spans="1:11" x14ac:dyDescent="0.35">
      <c r="A103" s="78"/>
      <c r="B103" s="106"/>
      <c r="C103" s="4"/>
      <c r="D103" s="5"/>
      <c r="E103" s="5"/>
      <c r="F103" s="5"/>
      <c r="G103" s="5"/>
      <c r="H103" s="5"/>
      <c r="I103" s="5"/>
      <c r="J103" s="79"/>
      <c r="K103" s="81"/>
    </row>
    <row r="104" spans="1:11" x14ac:dyDescent="0.35">
      <c r="A104" s="78"/>
      <c r="B104" s="106"/>
      <c r="C104" s="4"/>
      <c r="D104" s="5"/>
      <c r="E104" s="5"/>
      <c r="F104" s="5"/>
      <c r="G104" s="5"/>
      <c r="H104" s="5"/>
      <c r="I104" s="5"/>
      <c r="J104" s="79"/>
      <c r="K104" s="81"/>
    </row>
    <row r="105" spans="1:11" x14ac:dyDescent="0.35">
      <c r="A105" s="78"/>
      <c r="B105" s="106"/>
      <c r="D105" s="5"/>
      <c r="E105" s="5"/>
      <c r="F105" s="5"/>
      <c r="G105" s="5"/>
      <c r="H105" s="5"/>
      <c r="J105" s="79"/>
      <c r="K105" s="81"/>
    </row>
    <row r="106" spans="1:11" x14ac:dyDescent="0.35">
      <c r="A106" s="78"/>
      <c r="B106" s="106"/>
      <c r="C106" s="4"/>
      <c r="D106" s="5"/>
      <c r="E106" s="5"/>
      <c r="F106" s="5"/>
      <c r="G106" s="5"/>
      <c r="H106" s="5"/>
      <c r="I106" s="5"/>
      <c r="J106" s="79"/>
      <c r="K106" s="81"/>
    </row>
    <row r="107" spans="1:11" x14ac:dyDescent="0.35">
      <c r="A107" s="78"/>
      <c r="B107" s="106"/>
      <c r="C107" s="4"/>
      <c r="D107" s="5"/>
      <c r="E107" s="5"/>
      <c r="F107" s="5"/>
      <c r="G107" s="5"/>
      <c r="H107" s="5"/>
      <c r="I107" s="5"/>
      <c r="J107" s="79"/>
      <c r="K107" s="81"/>
    </row>
    <row r="108" spans="1:11" x14ac:dyDescent="0.35">
      <c r="A108" s="78"/>
      <c r="B108" s="106"/>
      <c r="C108" s="4"/>
      <c r="D108" s="5"/>
      <c r="E108" s="5"/>
      <c r="F108" s="5"/>
      <c r="G108" s="5"/>
      <c r="H108" s="5"/>
      <c r="I108" s="5"/>
      <c r="J108" s="79"/>
      <c r="K108" s="82"/>
    </row>
    <row r="111" spans="1:11" x14ac:dyDescent="0.35">
      <c r="G111" s="24"/>
    </row>
  </sheetData>
  <mergeCells count="33">
    <mergeCell ref="A84:A95"/>
    <mergeCell ref="B84:B95"/>
    <mergeCell ref="J84:J95"/>
    <mergeCell ref="K84:K95"/>
    <mergeCell ref="A97:A108"/>
    <mergeCell ref="B97:B108"/>
    <mergeCell ref="J97:J108"/>
    <mergeCell ref="K97:K108"/>
    <mergeCell ref="A58:A69"/>
    <mergeCell ref="B58:B69"/>
    <mergeCell ref="J58:J69"/>
    <mergeCell ref="K58:K69"/>
    <mergeCell ref="A71:A82"/>
    <mergeCell ref="B71:B82"/>
    <mergeCell ref="J71:J82"/>
    <mergeCell ref="K71:K82"/>
    <mergeCell ref="A32:A43"/>
    <mergeCell ref="B32:B43"/>
    <mergeCell ref="J32:J43"/>
    <mergeCell ref="K32:K43"/>
    <mergeCell ref="A45:A56"/>
    <mergeCell ref="B45:B56"/>
    <mergeCell ref="J45:J56"/>
    <mergeCell ref="K45:K56"/>
    <mergeCell ref="A19:A30"/>
    <mergeCell ref="B19:B30"/>
    <mergeCell ref="J19:J30"/>
    <mergeCell ref="K19:K30"/>
    <mergeCell ref="A1:I1"/>
    <mergeCell ref="A6:A17"/>
    <mergeCell ref="B6:B17"/>
    <mergeCell ref="J6:J17"/>
    <mergeCell ref="K6:K17"/>
  </mergeCells>
  <conditionalFormatting sqref="D5:D11">
    <cfRule type="cellIs" dxfId="147" priority="37" operator="equal">
      <formula>"N"</formula>
    </cfRule>
    <cfRule type="cellIs" dxfId="146" priority="38" operator="equal">
      <formula>"Y"</formula>
    </cfRule>
  </conditionalFormatting>
  <conditionalFormatting sqref="D84:D91">
    <cfRule type="cellIs" dxfId="145" priority="36" operator="equal">
      <formula>"Y"</formula>
    </cfRule>
    <cfRule type="cellIs" dxfId="144" priority="35" operator="equal">
      <formula>"N"</formula>
    </cfRule>
  </conditionalFormatting>
  <conditionalFormatting sqref="D97:D104">
    <cfRule type="cellIs" dxfId="143" priority="32" operator="equal">
      <formula>"Y"</formula>
    </cfRule>
    <cfRule type="cellIs" dxfId="142" priority="31" operator="equal">
      <formula>"N"</formula>
    </cfRule>
  </conditionalFormatting>
  <conditionalFormatting sqref="D1:H4">
    <cfRule type="cellIs" dxfId="141" priority="11" operator="equal">
      <formula>"N"</formula>
    </cfRule>
    <cfRule type="cellIs" dxfId="140" priority="12" operator="equal">
      <formula>"Y"</formula>
    </cfRule>
  </conditionalFormatting>
  <conditionalFormatting sqref="D17:H18 D19:D24 D26:D27 D30:H31 D32:D38 D42 D43:H44 D45:D52 D56:H57 D58:D65 D67 D70:H70 D71:D78">
    <cfRule type="cellIs" dxfId="139" priority="40" operator="equal">
      <formula>"Y"</formula>
    </cfRule>
    <cfRule type="cellIs" dxfId="138" priority="39" operator="equal">
      <formula>"N"</formula>
    </cfRule>
  </conditionalFormatting>
  <conditionalFormatting sqref="D83:H83">
    <cfRule type="cellIs" dxfId="137" priority="34" operator="equal">
      <formula>"Y"</formula>
    </cfRule>
    <cfRule type="cellIs" dxfId="136" priority="33" operator="equal">
      <formula>"N"</formula>
    </cfRule>
  </conditionalFormatting>
  <conditionalFormatting sqref="D96:H96">
    <cfRule type="cellIs" dxfId="135" priority="30" operator="equal">
      <formula>"Y"</formula>
    </cfRule>
    <cfRule type="cellIs" dxfId="134" priority="29" operator="equal">
      <formula>"N"</formula>
    </cfRule>
  </conditionalFormatting>
  <conditionalFormatting sqref="D109:H1048576">
    <cfRule type="cellIs" dxfId="133" priority="9" operator="equal">
      <formula>"N"</formula>
    </cfRule>
    <cfRule type="cellIs" dxfId="132" priority="10" operator="equal">
      <formula>"Y"</formula>
    </cfRule>
  </conditionalFormatting>
  <conditionalFormatting sqref="E7 G7:H15 F7:F16 E10:E15">
    <cfRule type="cellIs" dxfId="131" priority="27" operator="equal">
      <formula>"N"</formula>
    </cfRule>
    <cfRule type="cellIs" dxfId="130" priority="28" operator="equal">
      <formula>"Y"</formula>
    </cfRule>
  </conditionalFormatting>
  <conditionalFormatting sqref="E5:H6">
    <cfRule type="cellIs" dxfId="129" priority="2" operator="equal">
      <formula>"Y"</formula>
    </cfRule>
    <cfRule type="cellIs" dxfId="128" priority="1" operator="equal">
      <formula>"N"</formula>
    </cfRule>
  </conditionalFormatting>
  <conditionalFormatting sqref="E19:H19 E20 G20:H28 F20:F29 E23:E28">
    <cfRule type="cellIs" dxfId="127" priority="25" operator="equal">
      <formula>"N"</formula>
    </cfRule>
    <cfRule type="cellIs" dxfId="126" priority="26" operator="equal">
      <formula>"Y"</formula>
    </cfRule>
  </conditionalFormatting>
  <conditionalFormatting sqref="E32:H32 E33 G33:H41 F33:F42 E36:E41">
    <cfRule type="cellIs" dxfId="125" priority="23" operator="equal">
      <formula>"N"</formula>
    </cfRule>
    <cfRule type="cellIs" dxfId="124" priority="24" operator="equal">
      <formula>"Y"</formula>
    </cfRule>
  </conditionalFormatting>
  <conditionalFormatting sqref="E45:H45 E46 G46:H54 F46:F55 E49:E54">
    <cfRule type="cellIs" dxfId="123" priority="22" operator="equal">
      <formula>"Y"</formula>
    </cfRule>
    <cfRule type="cellIs" dxfId="122" priority="21" operator="equal">
      <formula>"N"</formula>
    </cfRule>
  </conditionalFormatting>
  <conditionalFormatting sqref="E58:H58 E59 G59:H67 F59:F68 E62:E67">
    <cfRule type="cellIs" dxfId="121" priority="20" operator="equal">
      <formula>"Y"</formula>
    </cfRule>
    <cfRule type="cellIs" dxfId="120" priority="19" operator="equal">
      <formula>"N"</formula>
    </cfRule>
  </conditionalFormatting>
  <conditionalFormatting sqref="E71:H71 E72 G72:H80 F72:F81 E75:E80">
    <cfRule type="cellIs" dxfId="119" priority="18" operator="equal">
      <formula>"Y"</formula>
    </cfRule>
    <cfRule type="cellIs" dxfId="118" priority="17" operator="equal">
      <formula>"N"</formula>
    </cfRule>
  </conditionalFormatting>
  <conditionalFormatting sqref="E84:H84 E85 G85:H93 F85:F94 E88:E93">
    <cfRule type="cellIs" dxfId="117" priority="16" operator="equal">
      <formula>"Y"</formula>
    </cfRule>
    <cfRule type="cellIs" dxfId="116" priority="15" operator="equal">
      <formula>"N"</formula>
    </cfRule>
  </conditionalFormatting>
  <conditionalFormatting sqref="E97:H97 E98 G98:H106 F98:F107 E101:E106">
    <cfRule type="cellIs" dxfId="115" priority="14" operator="equal">
      <formula>"Y"</formula>
    </cfRule>
    <cfRule type="cellIs" dxfId="114" priority="13" operator="equal">
      <formula>"N"</formula>
    </cfRule>
  </conditionalFormatting>
  <printOptions horizontalCentered="1"/>
  <pageMargins left="0" right="0" top="0.15748031496062992" bottom="0.19685039370078741" header="0.11811023622047245" footer="0"/>
  <pageSetup fitToHeight="0" orientation="landscape" r:id="rId1"/>
  <headerFooter>
    <oddFooter>&amp;LESMS Report&amp;CN6A Branch&amp;RPage &amp;P of &amp;N</oddFooter>
  </headerFooter>
  <rowBreaks count="2" manualBreakCount="2">
    <brk id="43" max="10" man="1"/>
    <brk id="82" max="1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85"/>
  <sheetViews>
    <sheetView view="pageBreakPreview" zoomScale="82" zoomScaleNormal="100" zoomScaleSheetLayoutView="82" workbookViewId="0">
      <pane ySplit="3" topLeftCell="A68" activePane="bottomLeft" state="frozen"/>
      <selection pane="bottomLeft" activeCell="R16" sqref="R16"/>
    </sheetView>
  </sheetViews>
  <sheetFormatPr defaultRowHeight="14.5" x14ac:dyDescent="0.35"/>
  <cols>
    <col min="1" max="1" width="3.6328125" customWidth="1"/>
    <col min="2" max="2" width="15.08984375" customWidth="1"/>
    <col min="3" max="3" width="32" customWidth="1"/>
    <col min="4" max="4" width="3.90625" style="6" bestFit="1" customWidth="1"/>
    <col min="5" max="8" width="3.90625" style="6" hidden="1" customWidth="1"/>
    <col min="9" max="9" width="32.453125" style="6" customWidth="1"/>
    <col min="10" max="10" width="41.6328125" customWidth="1"/>
    <col min="11" max="11" width="7.08984375" customWidth="1"/>
    <col min="12" max="12" width="8.7265625" customWidth="1"/>
  </cols>
  <sheetData>
    <row r="1" spans="1:11" ht="16" customHeight="1" x14ac:dyDescent="0.45">
      <c r="A1" s="114" t="s">
        <v>394</v>
      </c>
      <c r="B1" s="114"/>
      <c r="C1" s="114"/>
      <c r="D1" s="114"/>
      <c r="E1" s="114"/>
      <c r="F1" s="114"/>
      <c r="G1" s="114"/>
      <c r="H1" s="114"/>
      <c r="I1" s="114"/>
      <c r="J1" s="11" t="s">
        <v>66</v>
      </c>
      <c r="K1" s="12">
        <f>I5</f>
        <v>0.69444444444444442</v>
      </c>
    </row>
    <row r="2" spans="1:11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0</v>
      </c>
      <c r="B3" s="2" t="s">
        <v>1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2" t="s">
        <v>14</v>
      </c>
      <c r="J3" s="2" t="s">
        <v>3</v>
      </c>
      <c r="K3" s="10" t="s">
        <v>13</v>
      </c>
    </row>
    <row r="4" spans="1:11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idden="1" x14ac:dyDescent="0.35">
      <c r="A5" s="7"/>
      <c r="B5" s="7"/>
      <c r="C5" s="7"/>
      <c r="D5" s="7"/>
      <c r="E5" s="26">
        <f>SUM(E6:E82)</f>
        <v>36</v>
      </c>
      <c r="F5" s="26">
        <f>SUM(F6:F82)</f>
        <v>0</v>
      </c>
      <c r="G5" s="26">
        <f>SUM(G6:G82)</f>
        <v>25</v>
      </c>
      <c r="H5" s="26">
        <f>SUM(H6:H82)</f>
        <v>11</v>
      </c>
      <c r="I5" s="9">
        <f>G5/(E5-F5)</f>
        <v>0.69444444444444442</v>
      </c>
      <c r="J5" s="8"/>
      <c r="K5" s="9"/>
    </row>
    <row r="6" spans="1:11" x14ac:dyDescent="0.35">
      <c r="A6" s="78">
        <v>1</v>
      </c>
      <c r="B6" s="106" t="s">
        <v>295</v>
      </c>
      <c r="C6" s="4" t="s">
        <v>70</v>
      </c>
      <c r="D6" s="5" t="s">
        <v>21</v>
      </c>
      <c r="E6" s="5">
        <v>1</v>
      </c>
      <c r="F6" s="5">
        <f>IF($D6=$F$3,$E6,0)</f>
        <v>0</v>
      </c>
      <c r="G6" s="5">
        <f>IF(D6=$G$3,$E6,0)</f>
        <v>1</v>
      </c>
      <c r="H6" s="5">
        <f>IF($D6=$H$3,$E6,0)</f>
        <v>0</v>
      </c>
      <c r="I6" s="4"/>
      <c r="J6" s="79"/>
      <c r="K6" s="80">
        <f>COUNTIF(D6:D17,"Y")</f>
        <v>4</v>
      </c>
    </row>
    <row r="7" spans="1:11" x14ac:dyDescent="0.35">
      <c r="A7" s="78"/>
      <c r="B7" s="106"/>
      <c r="C7" s="4" t="s">
        <v>71</v>
      </c>
      <c r="D7" s="5" t="s">
        <v>21</v>
      </c>
      <c r="E7" s="5">
        <v>1</v>
      </c>
      <c r="F7" s="5">
        <f t="shared" ref="F7:F9" si="0">IF(D7="NA",E7,0)</f>
        <v>0</v>
      </c>
      <c r="G7" s="5">
        <f t="shared" ref="G7:G9" si="1">IF(D7=$G$3,E7,0)</f>
        <v>1</v>
      </c>
      <c r="H7" s="5">
        <f t="shared" ref="H7:H9" si="2">IF($D7=$H$3,$E7,0)</f>
        <v>0</v>
      </c>
      <c r="I7" s="4"/>
      <c r="J7" s="79"/>
      <c r="K7" s="81"/>
    </row>
    <row r="8" spans="1:11" x14ac:dyDescent="0.35">
      <c r="A8" s="78"/>
      <c r="B8" s="106"/>
      <c r="C8" s="4" t="s">
        <v>72</v>
      </c>
      <c r="D8" s="5" t="s">
        <v>21</v>
      </c>
      <c r="E8" s="5">
        <v>2</v>
      </c>
      <c r="F8" s="5">
        <f t="shared" si="0"/>
        <v>0</v>
      </c>
      <c r="G8" s="5">
        <f t="shared" si="1"/>
        <v>2</v>
      </c>
      <c r="H8" s="5">
        <f t="shared" si="2"/>
        <v>0</v>
      </c>
      <c r="I8" s="4"/>
      <c r="J8" s="79"/>
      <c r="K8" s="81"/>
    </row>
    <row r="9" spans="1:11" x14ac:dyDescent="0.35">
      <c r="A9" s="78"/>
      <c r="B9" s="106"/>
      <c r="C9" s="4" t="s">
        <v>73</v>
      </c>
      <c r="D9" s="5" t="s">
        <v>21</v>
      </c>
      <c r="E9" s="5">
        <v>2</v>
      </c>
      <c r="F9" s="5">
        <f t="shared" si="0"/>
        <v>0</v>
      </c>
      <c r="G9" s="5">
        <f t="shared" si="1"/>
        <v>2</v>
      </c>
      <c r="H9" s="5">
        <f t="shared" si="2"/>
        <v>0</v>
      </c>
      <c r="I9" s="4"/>
      <c r="J9" s="79"/>
      <c r="K9" s="81"/>
    </row>
    <row r="10" spans="1:11" x14ac:dyDescent="0.35">
      <c r="A10" s="78"/>
      <c r="B10" s="106"/>
      <c r="C10" s="4"/>
      <c r="D10" s="5"/>
      <c r="E10" s="5"/>
      <c r="F10" s="5"/>
      <c r="G10" s="5"/>
      <c r="H10" s="5"/>
      <c r="I10" s="4"/>
      <c r="J10" s="79"/>
      <c r="K10" s="81"/>
    </row>
    <row r="11" spans="1:11" x14ac:dyDescent="0.35">
      <c r="A11" s="78"/>
      <c r="B11" s="106"/>
      <c r="C11" s="4"/>
      <c r="D11" s="5"/>
      <c r="E11" s="5"/>
      <c r="F11" s="5"/>
      <c r="G11" s="5"/>
      <c r="H11" s="5"/>
      <c r="I11" s="4"/>
      <c r="J11" s="79"/>
      <c r="K11" s="81"/>
    </row>
    <row r="12" spans="1:11" x14ac:dyDescent="0.35">
      <c r="A12" s="78"/>
      <c r="B12" s="106"/>
      <c r="C12" s="4"/>
      <c r="D12" s="5"/>
      <c r="E12" s="5"/>
      <c r="F12" s="5"/>
      <c r="G12" s="5"/>
      <c r="H12" s="5"/>
      <c r="I12" s="4"/>
      <c r="J12" s="79"/>
      <c r="K12" s="81"/>
    </row>
    <row r="13" spans="1:11" x14ac:dyDescent="0.35">
      <c r="A13" s="78"/>
      <c r="B13" s="106"/>
      <c r="C13" s="4"/>
      <c r="D13" s="5"/>
      <c r="E13" s="5"/>
      <c r="F13" s="5"/>
      <c r="G13" s="5"/>
      <c r="H13" s="5"/>
      <c r="I13" s="4"/>
      <c r="J13" s="79"/>
      <c r="K13" s="81"/>
    </row>
    <row r="14" spans="1:11" x14ac:dyDescent="0.35">
      <c r="A14" s="78"/>
      <c r="B14" s="106"/>
      <c r="C14" s="4"/>
      <c r="D14" s="5"/>
      <c r="E14" s="5"/>
      <c r="F14" s="5"/>
      <c r="G14" s="5"/>
      <c r="H14" s="5"/>
      <c r="I14" s="4"/>
      <c r="J14" s="79"/>
      <c r="K14" s="81"/>
    </row>
    <row r="15" spans="1:11" x14ac:dyDescent="0.35">
      <c r="A15" s="78"/>
      <c r="B15" s="106"/>
      <c r="C15" s="4"/>
      <c r="D15" s="5"/>
      <c r="E15" s="5"/>
      <c r="F15" s="5"/>
      <c r="G15" s="5"/>
      <c r="H15" s="5"/>
      <c r="I15" s="4"/>
      <c r="J15" s="79"/>
      <c r="K15" s="81"/>
    </row>
    <row r="16" spans="1:11" x14ac:dyDescent="0.35">
      <c r="A16" s="78"/>
      <c r="B16" s="106"/>
      <c r="C16" s="4"/>
      <c r="D16" s="5"/>
      <c r="E16" s="5"/>
      <c r="F16" s="5"/>
      <c r="G16" s="5"/>
      <c r="H16" s="5"/>
      <c r="I16" s="4"/>
      <c r="J16" s="79"/>
      <c r="K16" s="81"/>
    </row>
    <row r="17" spans="1:11" x14ac:dyDescent="0.35">
      <c r="A17" s="78"/>
      <c r="B17" s="106"/>
      <c r="C17" s="4"/>
      <c r="D17" s="5"/>
      <c r="E17" s="5"/>
      <c r="F17" s="5"/>
      <c r="G17" s="5"/>
      <c r="H17" s="5"/>
      <c r="I17" s="4"/>
      <c r="J17" s="79"/>
      <c r="K17" s="82"/>
    </row>
    <row r="18" spans="1:11" ht="4" customHeight="1" x14ac:dyDescent="0.35">
      <c r="I18"/>
    </row>
    <row r="19" spans="1:11" x14ac:dyDescent="0.35">
      <c r="A19" s="78">
        <v>2</v>
      </c>
      <c r="B19" s="106" t="s">
        <v>216</v>
      </c>
      <c r="C19" s="4" t="s">
        <v>70</v>
      </c>
      <c r="D19" s="5" t="s">
        <v>21</v>
      </c>
      <c r="E19" s="5">
        <v>1</v>
      </c>
      <c r="F19" s="5">
        <f>IF($D19=$F$3,$E19,0)</f>
        <v>0</v>
      </c>
      <c r="G19" s="5">
        <f>IF(D19=$G$3,$E19,0)</f>
        <v>1</v>
      </c>
      <c r="H19" s="5">
        <f>IF($D19=$H$3,$E19,0)</f>
        <v>0</v>
      </c>
      <c r="I19" s="4"/>
      <c r="J19" s="79"/>
      <c r="K19" s="80">
        <f>COUNTIF(D19:D30,"Y")</f>
        <v>3</v>
      </c>
    </row>
    <row r="20" spans="1:11" x14ac:dyDescent="0.35">
      <c r="A20" s="78"/>
      <c r="B20" s="106"/>
      <c r="C20" s="4" t="s">
        <v>71</v>
      </c>
      <c r="D20" s="5" t="s">
        <v>10</v>
      </c>
      <c r="E20" s="5">
        <v>1</v>
      </c>
      <c r="F20" s="5">
        <f t="shared" ref="F20:F22" si="3">IF(D20="NA",E20,0)</f>
        <v>0</v>
      </c>
      <c r="G20" s="5">
        <f t="shared" ref="G20:G22" si="4">IF(D20=$G$3,E20,0)</f>
        <v>0</v>
      </c>
      <c r="H20" s="5">
        <f t="shared" ref="H20:H22" si="5">IF($D20=$H$3,$E20,0)</f>
        <v>1</v>
      </c>
      <c r="I20" s="4" t="s">
        <v>213</v>
      </c>
      <c r="J20" s="79"/>
      <c r="K20" s="81"/>
    </row>
    <row r="21" spans="1:11" x14ac:dyDescent="0.35">
      <c r="A21" s="78"/>
      <c r="B21" s="106"/>
      <c r="C21" s="4" t="s">
        <v>72</v>
      </c>
      <c r="D21" s="5" t="s">
        <v>21</v>
      </c>
      <c r="E21" s="5">
        <v>2</v>
      </c>
      <c r="F21" s="5">
        <f t="shared" si="3"/>
        <v>0</v>
      </c>
      <c r="G21" s="5">
        <f t="shared" si="4"/>
        <v>2</v>
      </c>
      <c r="H21" s="5">
        <f t="shared" si="5"/>
        <v>0</v>
      </c>
      <c r="I21" s="4"/>
      <c r="J21" s="79"/>
      <c r="K21" s="81"/>
    </row>
    <row r="22" spans="1:11" x14ac:dyDescent="0.35">
      <c r="A22" s="78"/>
      <c r="B22" s="106"/>
      <c r="C22" s="4" t="s">
        <v>73</v>
      </c>
      <c r="D22" s="5" t="s">
        <v>21</v>
      </c>
      <c r="E22" s="5">
        <v>2</v>
      </c>
      <c r="F22" s="5">
        <f t="shared" si="3"/>
        <v>0</v>
      </c>
      <c r="G22" s="5">
        <f t="shared" si="4"/>
        <v>2</v>
      </c>
      <c r="H22" s="5">
        <f t="shared" si="5"/>
        <v>0</v>
      </c>
      <c r="I22" s="4"/>
      <c r="J22" s="79"/>
      <c r="K22" s="81"/>
    </row>
    <row r="23" spans="1:11" x14ac:dyDescent="0.35">
      <c r="A23" s="78"/>
      <c r="B23" s="106"/>
      <c r="C23" s="4"/>
      <c r="D23" s="5"/>
      <c r="E23" s="5"/>
      <c r="F23" s="5"/>
      <c r="G23" s="5"/>
      <c r="H23" s="5"/>
      <c r="I23" s="4"/>
      <c r="J23" s="79"/>
      <c r="K23" s="81"/>
    </row>
    <row r="24" spans="1:11" x14ac:dyDescent="0.35">
      <c r="A24" s="78"/>
      <c r="B24" s="106"/>
      <c r="C24" s="4"/>
      <c r="D24" s="5"/>
      <c r="E24" s="5"/>
      <c r="F24" s="5"/>
      <c r="G24" s="5"/>
      <c r="H24" s="5"/>
      <c r="I24" s="4"/>
      <c r="J24" s="79"/>
      <c r="K24" s="81"/>
    </row>
    <row r="25" spans="1:11" x14ac:dyDescent="0.35">
      <c r="A25" s="78"/>
      <c r="B25" s="106"/>
      <c r="C25" s="4"/>
      <c r="D25" s="5"/>
      <c r="E25" s="5"/>
      <c r="F25" s="5"/>
      <c r="G25" s="5"/>
      <c r="H25" s="5"/>
      <c r="I25" s="4"/>
      <c r="J25" s="79"/>
      <c r="K25" s="81"/>
    </row>
    <row r="26" spans="1:11" x14ac:dyDescent="0.35">
      <c r="A26" s="78"/>
      <c r="B26" s="106"/>
      <c r="C26" s="4"/>
      <c r="D26" s="5"/>
      <c r="E26" s="5"/>
      <c r="F26" s="5"/>
      <c r="G26" s="5"/>
      <c r="H26" s="5"/>
      <c r="I26" s="4"/>
      <c r="J26" s="79"/>
      <c r="K26" s="81"/>
    </row>
    <row r="27" spans="1:11" x14ac:dyDescent="0.35">
      <c r="A27" s="78"/>
      <c r="B27" s="106"/>
      <c r="C27" s="4"/>
      <c r="D27" s="5"/>
      <c r="E27" s="5"/>
      <c r="F27" s="5"/>
      <c r="G27" s="5"/>
      <c r="H27" s="5"/>
      <c r="I27" s="4"/>
      <c r="J27" s="79"/>
      <c r="K27" s="81"/>
    </row>
    <row r="28" spans="1:11" x14ac:dyDescent="0.35">
      <c r="A28" s="78"/>
      <c r="B28" s="106"/>
      <c r="C28" s="4"/>
      <c r="D28" s="5"/>
      <c r="E28" s="5"/>
      <c r="F28" s="5"/>
      <c r="G28" s="5"/>
      <c r="H28" s="5"/>
      <c r="I28" s="4"/>
      <c r="J28" s="79"/>
      <c r="K28" s="81"/>
    </row>
    <row r="29" spans="1:11" x14ac:dyDescent="0.35">
      <c r="A29" s="78"/>
      <c r="B29" s="106"/>
      <c r="C29" s="4"/>
      <c r="D29" s="5"/>
      <c r="E29" s="5"/>
      <c r="F29" s="5"/>
      <c r="G29" s="5"/>
      <c r="H29" s="5"/>
      <c r="I29" s="4"/>
      <c r="J29" s="79"/>
      <c r="K29" s="81"/>
    </row>
    <row r="30" spans="1:11" x14ac:dyDescent="0.35">
      <c r="A30" s="78"/>
      <c r="B30" s="106"/>
      <c r="C30" s="4"/>
      <c r="D30" s="5"/>
      <c r="E30" s="5"/>
      <c r="F30" s="5"/>
      <c r="G30" s="5"/>
      <c r="H30" s="5"/>
      <c r="I30" s="4"/>
      <c r="J30" s="79"/>
      <c r="K30" s="82"/>
    </row>
    <row r="31" spans="1:11" ht="4" customHeight="1" x14ac:dyDescent="0.35">
      <c r="I31"/>
    </row>
    <row r="32" spans="1:11" x14ac:dyDescent="0.35">
      <c r="A32" s="78">
        <v>3</v>
      </c>
      <c r="B32" s="106" t="s">
        <v>296</v>
      </c>
      <c r="C32" s="4" t="s">
        <v>70</v>
      </c>
      <c r="D32" s="5" t="s">
        <v>21</v>
      </c>
      <c r="E32" s="5">
        <v>1</v>
      </c>
      <c r="F32" s="5">
        <f>IF($D32=$F$3,$E32,0)</f>
        <v>0</v>
      </c>
      <c r="G32" s="5">
        <f>IF(D32=$G$3,$E32,0)</f>
        <v>1</v>
      </c>
      <c r="H32" s="5">
        <f>IF($D32=$H$3,$E32,0)</f>
        <v>0</v>
      </c>
      <c r="I32" s="4"/>
      <c r="J32" s="79"/>
      <c r="K32" s="80">
        <f>COUNTIF(D32:D43,"Y")</f>
        <v>2</v>
      </c>
    </row>
    <row r="33" spans="1:11" x14ac:dyDescent="0.35">
      <c r="A33" s="78"/>
      <c r="B33" s="106"/>
      <c r="C33" s="4" t="s">
        <v>71</v>
      </c>
      <c r="D33" s="5" t="s">
        <v>10</v>
      </c>
      <c r="E33" s="5">
        <v>1</v>
      </c>
      <c r="F33" s="5">
        <f t="shared" ref="F33:F35" si="6">IF(D33="NA",E33,0)</f>
        <v>0</v>
      </c>
      <c r="G33" s="5">
        <f t="shared" ref="G33:G35" si="7">IF(D33=$G$3,E33,0)</f>
        <v>0</v>
      </c>
      <c r="H33" s="5">
        <f t="shared" ref="H33:H35" si="8">IF($D33=$H$3,$E33,0)</f>
        <v>1</v>
      </c>
      <c r="I33" s="4" t="s">
        <v>38</v>
      </c>
      <c r="J33" s="79"/>
      <c r="K33" s="81"/>
    </row>
    <row r="34" spans="1:11" x14ac:dyDescent="0.35">
      <c r="A34" s="78"/>
      <c r="B34" s="106"/>
      <c r="C34" s="4" t="s">
        <v>72</v>
      </c>
      <c r="D34" s="5" t="s">
        <v>21</v>
      </c>
      <c r="E34" s="5">
        <v>2</v>
      </c>
      <c r="F34" s="5">
        <f t="shared" si="6"/>
        <v>0</v>
      </c>
      <c r="G34" s="5">
        <f t="shared" si="7"/>
        <v>2</v>
      </c>
      <c r="H34" s="5">
        <f t="shared" si="8"/>
        <v>0</v>
      </c>
      <c r="I34" s="4"/>
      <c r="J34" s="79"/>
      <c r="K34" s="81"/>
    </row>
    <row r="35" spans="1:11" x14ac:dyDescent="0.35">
      <c r="A35" s="78"/>
      <c r="B35" s="106"/>
      <c r="C35" s="4" t="s">
        <v>73</v>
      </c>
      <c r="D35" s="5" t="s">
        <v>10</v>
      </c>
      <c r="E35" s="5">
        <v>2</v>
      </c>
      <c r="F35" s="5">
        <f t="shared" si="6"/>
        <v>0</v>
      </c>
      <c r="G35" s="5">
        <f t="shared" si="7"/>
        <v>0</v>
      </c>
      <c r="H35" s="5">
        <f t="shared" si="8"/>
        <v>2</v>
      </c>
      <c r="I35" s="4" t="s">
        <v>217</v>
      </c>
      <c r="J35" s="79"/>
      <c r="K35" s="81"/>
    </row>
    <row r="36" spans="1:11" x14ac:dyDescent="0.35">
      <c r="A36" s="78"/>
      <c r="B36" s="106"/>
      <c r="C36" s="4"/>
      <c r="D36" s="5"/>
      <c r="E36" s="5"/>
      <c r="F36" s="5"/>
      <c r="G36" s="5"/>
      <c r="H36" s="5"/>
      <c r="I36" s="4"/>
      <c r="J36" s="79"/>
      <c r="K36" s="81"/>
    </row>
    <row r="37" spans="1:11" x14ac:dyDescent="0.35">
      <c r="A37" s="78"/>
      <c r="B37" s="106"/>
      <c r="C37" s="4"/>
      <c r="D37" s="5"/>
      <c r="E37" s="5"/>
      <c r="F37" s="5"/>
      <c r="G37" s="5"/>
      <c r="H37" s="5"/>
      <c r="I37" s="4"/>
      <c r="J37" s="79"/>
      <c r="K37" s="81"/>
    </row>
    <row r="38" spans="1:11" x14ac:dyDescent="0.35">
      <c r="A38" s="78"/>
      <c r="B38" s="106"/>
      <c r="C38" s="4"/>
      <c r="D38" s="5"/>
      <c r="E38" s="5"/>
      <c r="F38" s="5"/>
      <c r="G38" s="5"/>
      <c r="H38" s="5"/>
      <c r="I38" s="4"/>
      <c r="J38" s="79"/>
      <c r="K38" s="81"/>
    </row>
    <row r="39" spans="1:11" x14ac:dyDescent="0.35">
      <c r="A39" s="78"/>
      <c r="B39" s="106"/>
      <c r="C39" s="4"/>
      <c r="D39" s="5"/>
      <c r="E39" s="5"/>
      <c r="F39" s="5"/>
      <c r="G39" s="5"/>
      <c r="H39" s="5"/>
      <c r="I39" s="4"/>
      <c r="J39" s="79"/>
      <c r="K39" s="81"/>
    </row>
    <row r="40" spans="1:11" x14ac:dyDescent="0.35">
      <c r="A40" s="78"/>
      <c r="B40" s="106"/>
      <c r="C40" s="4"/>
      <c r="D40" s="5"/>
      <c r="E40" s="5"/>
      <c r="F40" s="5"/>
      <c r="G40" s="5"/>
      <c r="H40" s="5"/>
      <c r="I40" s="4"/>
      <c r="J40" s="79"/>
      <c r="K40" s="81"/>
    </row>
    <row r="41" spans="1:11" x14ac:dyDescent="0.35">
      <c r="A41" s="78"/>
      <c r="B41" s="106"/>
      <c r="C41" s="4"/>
      <c r="D41" s="5"/>
      <c r="E41" s="5"/>
      <c r="F41" s="5"/>
      <c r="G41" s="5"/>
      <c r="H41" s="5"/>
      <c r="I41" s="4"/>
      <c r="J41" s="79"/>
      <c r="K41" s="81"/>
    </row>
    <row r="42" spans="1:11" x14ac:dyDescent="0.35">
      <c r="A42" s="78"/>
      <c r="B42" s="106"/>
      <c r="C42" s="4"/>
      <c r="D42" s="5"/>
      <c r="E42" s="5"/>
      <c r="F42" s="5"/>
      <c r="G42" s="5"/>
      <c r="H42" s="5"/>
      <c r="I42" s="4"/>
      <c r="J42" s="79"/>
      <c r="K42" s="81"/>
    </row>
    <row r="43" spans="1:11" x14ac:dyDescent="0.35">
      <c r="A43" s="78"/>
      <c r="B43" s="106"/>
      <c r="C43" s="4"/>
      <c r="D43" s="5"/>
      <c r="E43" s="5"/>
      <c r="F43" s="5"/>
      <c r="G43" s="5"/>
      <c r="H43" s="5"/>
      <c r="I43" s="4"/>
      <c r="J43" s="79"/>
      <c r="K43" s="82"/>
    </row>
    <row r="44" spans="1:11" ht="4" customHeight="1" x14ac:dyDescent="0.35">
      <c r="I44"/>
    </row>
    <row r="45" spans="1:11" x14ac:dyDescent="0.35">
      <c r="A45" s="78">
        <v>4</v>
      </c>
      <c r="B45" s="106" t="s">
        <v>297</v>
      </c>
      <c r="C45" s="4" t="s">
        <v>70</v>
      </c>
      <c r="D45" s="5" t="s">
        <v>21</v>
      </c>
      <c r="E45" s="5">
        <v>1</v>
      </c>
      <c r="F45" s="5">
        <f>IF($D45=$F$3,$E45,0)</f>
        <v>0</v>
      </c>
      <c r="G45" s="5">
        <f>IF(D45=$G$3,$E45,0)</f>
        <v>1</v>
      </c>
      <c r="H45" s="5">
        <f>IF($D45=$H$3,$E45,0)</f>
        <v>0</v>
      </c>
      <c r="I45" s="4"/>
      <c r="J45" s="79"/>
      <c r="K45" s="80">
        <f>COUNTIF(D45:D56,"Y")</f>
        <v>3</v>
      </c>
    </row>
    <row r="46" spans="1:11" x14ac:dyDescent="0.35">
      <c r="A46" s="78"/>
      <c r="B46" s="106"/>
      <c r="C46" s="4" t="s">
        <v>71</v>
      </c>
      <c r="D46" s="5" t="s">
        <v>21</v>
      </c>
      <c r="E46" s="5">
        <v>1</v>
      </c>
      <c r="F46" s="5">
        <f t="shared" ref="F46:F48" si="9">IF(D46="NA",E46,0)</f>
        <v>0</v>
      </c>
      <c r="G46" s="5">
        <f t="shared" ref="G46:G48" si="10">IF(D46=$G$3,E46,0)</f>
        <v>1</v>
      </c>
      <c r="H46" s="5">
        <f t="shared" ref="H46:H48" si="11">IF($D46=$H$3,$E46,0)</f>
        <v>0</v>
      </c>
      <c r="I46" s="4"/>
      <c r="J46" s="79"/>
      <c r="K46" s="81"/>
    </row>
    <row r="47" spans="1:11" x14ac:dyDescent="0.35">
      <c r="A47" s="78"/>
      <c r="B47" s="106"/>
      <c r="C47" s="4" t="s">
        <v>72</v>
      </c>
      <c r="D47" s="5" t="s">
        <v>21</v>
      </c>
      <c r="E47" s="5">
        <v>2</v>
      </c>
      <c r="F47" s="5">
        <f t="shared" si="9"/>
        <v>0</v>
      </c>
      <c r="G47" s="5">
        <f t="shared" si="10"/>
        <v>2</v>
      </c>
      <c r="H47" s="5">
        <f t="shared" si="11"/>
        <v>0</v>
      </c>
      <c r="I47" s="4"/>
      <c r="J47" s="79"/>
      <c r="K47" s="81"/>
    </row>
    <row r="48" spans="1:11" x14ac:dyDescent="0.35">
      <c r="A48" s="78"/>
      <c r="B48" s="106"/>
      <c r="C48" s="4" t="s">
        <v>73</v>
      </c>
      <c r="D48" s="5" t="s">
        <v>10</v>
      </c>
      <c r="E48" s="5">
        <v>2</v>
      </c>
      <c r="F48" s="5">
        <f t="shared" si="9"/>
        <v>0</v>
      </c>
      <c r="G48" s="5">
        <f t="shared" si="10"/>
        <v>0</v>
      </c>
      <c r="H48" s="5">
        <f t="shared" si="11"/>
        <v>2</v>
      </c>
      <c r="I48" s="4" t="s">
        <v>217</v>
      </c>
      <c r="J48" s="79"/>
      <c r="K48" s="81"/>
    </row>
    <row r="49" spans="1:11" x14ac:dyDescent="0.35">
      <c r="A49" s="78"/>
      <c r="B49" s="106"/>
      <c r="C49" s="4"/>
      <c r="D49" s="5"/>
      <c r="E49" s="5"/>
      <c r="F49" s="5"/>
      <c r="G49" s="5"/>
      <c r="H49" s="5"/>
      <c r="I49" s="4"/>
      <c r="J49" s="79"/>
      <c r="K49" s="81"/>
    </row>
    <row r="50" spans="1:11" x14ac:dyDescent="0.35">
      <c r="A50" s="78"/>
      <c r="B50" s="106"/>
      <c r="C50" s="4"/>
      <c r="D50" s="5"/>
      <c r="E50" s="5"/>
      <c r="F50" s="5"/>
      <c r="G50" s="5"/>
      <c r="H50" s="5"/>
      <c r="I50" s="4"/>
      <c r="J50" s="79"/>
      <c r="K50" s="81"/>
    </row>
    <row r="51" spans="1:11" x14ac:dyDescent="0.35">
      <c r="A51" s="78"/>
      <c r="B51" s="106"/>
      <c r="C51" s="4"/>
      <c r="D51" s="5"/>
      <c r="E51" s="5"/>
      <c r="F51" s="5"/>
      <c r="G51" s="5"/>
      <c r="H51" s="5"/>
      <c r="I51" s="4"/>
      <c r="J51" s="79"/>
      <c r="K51" s="81"/>
    </row>
    <row r="52" spans="1:11" x14ac:dyDescent="0.35">
      <c r="A52" s="78"/>
      <c r="B52" s="106"/>
      <c r="C52" s="4"/>
      <c r="D52" s="5"/>
      <c r="E52" s="5"/>
      <c r="F52" s="5"/>
      <c r="G52" s="5"/>
      <c r="H52" s="5"/>
      <c r="I52" s="4"/>
      <c r="J52" s="79"/>
      <c r="K52" s="81"/>
    </row>
    <row r="53" spans="1:11" x14ac:dyDescent="0.35">
      <c r="A53" s="78"/>
      <c r="B53" s="106"/>
      <c r="C53" s="4"/>
      <c r="D53" s="5"/>
      <c r="E53" s="5"/>
      <c r="F53" s="5"/>
      <c r="G53" s="5"/>
      <c r="H53" s="5"/>
      <c r="I53" s="4"/>
      <c r="J53" s="79"/>
      <c r="K53" s="81"/>
    </row>
    <row r="54" spans="1:11" x14ac:dyDescent="0.35">
      <c r="A54" s="78"/>
      <c r="B54" s="106"/>
      <c r="C54" s="4"/>
      <c r="D54" s="5"/>
      <c r="E54" s="5"/>
      <c r="F54" s="5"/>
      <c r="G54" s="5"/>
      <c r="H54" s="5"/>
      <c r="I54" s="4"/>
      <c r="J54" s="79"/>
      <c r="K54" s="81"/>
    </row>
    <row r="55" spans="1:11" x14ac:dyDescent="0.35">
      <c r="A55" s="78"/>
      <c r="B55" s="106"/>
      <c r="C55" s="4"/>
      <c r="D55" s="5"/>
      <c r="E55" s="5"/>
      <c r="F55" s="5"/>
      <c r="G55" s="5"/>
      <c r="H55" s="5"/>
      <c r="I55" s="4"/>
      <c r="J55" s="79"/>
      <c r="K55" s="81"/>
    </row>
    <row r="56" spans="1:11" x14ac:dyDescent="0.35">
      <c r="A56" s="78"/>
      <c r="B56" s="106"/>
      <c r="C56" s="4"/>
      <c r="D56" s="5"/>
      <c r="E56" s="5"/>
      <c r="F56" s="5"/>
      <c r="G56" s="5"/>
      <c r="H56" s="5"/>
      <c r="I56" s="4"/>
      <c r="J56" s="79"/>
      <c r="K56" s="82"/>
    </row>
    <row r="57" spans="1:11" ht="4" customHeight="1" x14ac:dyDescent="0.35">
      <c r="I57"/>
    </row>
    <row r="58" spans="1:11" x14ac:dyDescent="0.35">
      <c r="A58" s="78">
        <v>5</v>
      </c>
      <c r="B58" s="106" t="s">
        <v>298</v>
      </c>
      <c r="C58" s="4" t="s">
        <v>70</v>
      </c>
      <c r="D58" s="5" t="s">
        <v>21</v>
      </c>
      <c r="E58" s="5">
        <v>1</v>
      </c>
      <c r="F58" s="5">
        <f>IF($D58=$F$3,$E58,0)</f>
        <v>0</v>
      </c>
      <c r="G58" s="5">
        <f>IF(D58=$G$3,$E58,0)</f>
        <v>1</v>
      </c>
      <c r="H58" s="5">
        <f>IF($D58=$H$3,$E58,0)</f>
        <v>0</v>
      </c>
      <c r="I58" s="4"/>
      <c r="J58" s="79"/>
      <c r="K58" s="80">
        <f>COUNTIF(D58:D69,"Y")</f>
        <v>2</v>
      </c>
    </row>
    <row r="59" spans="1:11" x14ac:dyDescent="0.35">
      <c r="A59" s="78"/>
      <c r="B59" s="106"/>
      <c r="C59" s="4" t="s">
        <v>71</v>
      </c>
      <c r="D59" s="5" t="s">
        <v>10</v>
      </c>
      <c r="E59" s="5">
        <v>1</v>
      </c>
      <c r="F59" s="5">
        <f t="shared" ref="F59:F61" si="12">IF(D59="NA",E59,0)</f>
        <v>0</v>
      </c>
      <c r="G59" s="5">
        <f t="shared" ref="G59:G61" si="13">IF(D59=$G$3,E59,0)</f>
        <v>0</v>
      </c>
      <c r="H59" s="5">
        <f t="shared" ref="H59:H61" si="14">IF($D59=$H$3,$E59,0)</f>
        <v>1</v>
      </c>
      <c r="I59" s="4" t="s">
        <v>213</v>
      </c>
      <c r="J59" s="79"/>
      <c r="K59" s="81"/>
    </row>
    <row r="60" spans="1:11" x14ac:dyDescent="0.35">
      <c r="A60" s="78"/>
      <c r="B60" s="106"/>
      <c r="C60" s="4" t="s">
        <v>72</v>
      </c>
      <c r="D60" s="5" t="s">
        <v>21</v>
      </c>
      <c r="E60" s="5">
        <v>2</v>
      </c>
      <c r="F60" s="5">
        <f t="shared" si="12"/>
        <v>0</v>
      </c>
      <c r="G60" s="5">
        <f t="shared" si="13"/>
        <v>2</v>
      </c>
      <c r="H60" s="5">
        <f t="shared" si="14"/>
        <v>0</v>
      </c>
      <c r="I60" s="4"/>
      <c r="J60" s="79"/>
      <c r="K60" s="81"/>
    </row>
    <row r="61" spans="1:11" x14ac:dyDescent="0.35">
      <c r="A61" s="78"/>
      <c r="B61" s="106"/>
      <c r="C61" s="4" t="s">
        <v>73</v>
      </c>
      <c r="D61" s="5" t="s">
        <v>10</v>
      </c>
      <c r="E61" s="5">
        <v>2</v>
      </c>
      <c r="F61" s="5">
        <f t="shared" si="12"/>
        <v>0</v>
      </c>
      <c r="G61" s="5">
        <f t="shared" si="13"/>
        <v>0</v>
      </c>
      <c r="H61" s="5">
        <f t="shared" si="14"/>
        <v>2</v>
      </c>
      <c r="I61" s="4" t="s">
        <v>217</v>
      </c>
      <c r="J61" s="79"/>
      <c r="K61" s="81"/>
    </row>
    <row r="62" spans="1:11" x14ac:dyDescent="0.35">
      <c r="A62" s="78"/>
      <c r="B62" s="106"/>
      <c r="C62" s="4"/>
      <c r="D62" s="5"/>
      <c r="E62" s="5"/>
      <c r="F62" s="5"/>
      <c r="G62" s="5"/>
      <c r="H62" s="5"/>
      <c r="I62" s="4"/>
      <c r="J62" s="79"/>
      <c r="K62" s="81"/>
    </row>
    <row r="63" spans="1:11" x14ac:dyDescent="0.35">
      <c r="A63" s="78"/>
      <c r="B63" s="106"/>
      <c r="C63" s="4"/>
      <c r="D63" s="5"/>
      <c r="E63" s="5"/>
      <c r="F63" s="5"/>
      <c r="G63" s="5"/>
      <c r="H63" s="5"/>
      <c r="I63" s="4"/>
      <c r="J63" s="79"/>
      <c r="K63" s="81"/>
    </row>
    <row r="64" spans="1:11" x14ac:dyDescent="0.35">
      <c r="A64" s="78"/>
      <c r="B64" s="106"/>
      <c r="C64" s="4"/>
      <c r="D64" s="5"/>
      <c r="E64" s="5"/>
      <c r="F64" s="5"/>
      <c r="G64" s="5"/>
      <c r="H64" s="5"/>
      <c r="I64" s="4"/>
      <c r="J64" s="79"/>
      <c r="K64" s="81"/>
    </row>
    <row r="65" spans="1:11" x14ac:dyDescent="0.35">
      <c r="A65" s="78"/>
      <c r="B65" s="106"/>
      <c r="C65" s="4"/>
      <c r="D65" s="5"/>
      <c r="E65" s="5"/>
      <c r="F65" s="5"/>
      <c r="G65" s="5"/>
      <c r="H65" s="5"/>
      <c r="I65" s="4"/>
      <c r="J65" s="79"/>
      <c r="K65" s="81"/>
    </row>
    <row r="66" spans="1:11" x14ac:dyDescent="0.35">
      <c r="A66" s="78"/>
      <c r="B66" s="106"/>
      <c r="C66" s="4"/>
      <c r="D66" s="5"/>
      <c r="E66" s="5"/>
      <c r="F66" s="5"/>
      <c r="G66" s="5"/>
      <c r="H66" s="5"/>
      <c r="I66" s="4"/>
      <c r="J66" s="79"/>
      <c r="K66" s="81"/>
    </row>
    <row r="67" spans="1:11" x14ac:dyDescent="0.35">
      <c r="A67" s="78"/>
      <c r="B67" s="106"/>
      <c r="C67" s="4"/>
      <c r="D67" s="5"/>
      <c r="E67" s="5"/>
      <c r="F67" s="5"/>
      <c r="G67" s="5"/>
      <c r="H67" s="5"/>
      <c r="I67" s="4"/>
      <c r="J67" s="79"/>
      <c r="K67" s="81"/>
    </row>
    <row r="68" spans="1:11" x14ac:dyDescent="0.35">
      <c r="A68" s="78"/>
      <c r="B68" s="106"/>
      <c r="C68" s="4"/>
      <c r="D68" s="5"/>
      <c r="E68" s="5"/>
      <c r="F68" s="5"/>
      <c r="G68" s="5"/>
      <c r="H68" s="5"/>
      <c r="I68" s="4"/>
      <c r="J68" s="79"/>
      <c r="K68" s="81"/>
    </row>
    <row r="69" spans="1:11" x14ac:dyDescent="0.35">
      <c r="A69" s="78"/>
      <c r="B69" s="106"/>
      <c r="C69" s="4"/>
      <c r="D69" s="5"/>
      <c r="E69" s="5"/>
      <c r="F69" s="5"/>
      <c r="G69" s="5"/>
      <c r="H69" s="5"/>
      <c r="I69" s="4"/>
      <c r="J69" s="79"/>
      <c r="K69" s="82"/>
    </row>
    <row r="70" spans="1:11" ht="4" customHeight="1" x14ac:dyDescent="0.35">
      <c r="I70"/>
    </row>
    <row r="71" spans="1:11" x14ac:dyDescent="0.35">
      <c r="A71" s="78">
        <v>6</v>
      </c>
      <c r="B71" s="106" t="s">
        <v>299</v>
      </c>
      <c r="C71" s="4" t="s">
        <v>70</v>
      </c>
      <c r="D71" s="5" t="s">
        <v>21</v>
      </c>
      <c r="E71" s="5">
        <v>1</v>
      </c>
      <c r="F71" s="5">
        <f>IF($D71=$F$3,$E71,0)</f>
        <v>0</v>
      </c>
      <c r="G71" s="5">
        <f>IF(D71=$G$3,$E71,0)</f>
        <v>1</v>
      </c>
      <c r="H71" s="5">
        <f>IF($D71=$H$3,$E71,0)</f>
        <v>0</v>
      </c>
      <c r="I71" s="4"/>
      <c r="J71" s="79"/>
      <c r="K71" s="80">
        <f>COUNTIF(D71:D82,"Y")</f>
        <v>3</v>
      </c>
    </row>
    <row r="72" spans="1:11" x14ac:dyDescent="0.35">
      <c r="A72" s="78"/>
      <c r="B72" s="106"/>
      <c r="C72" s="4" t="s">
        <v>71</v>
      </c>
      <c r="D72" s="5" t="s">
        <v>21</v>
      </c>
      <c r="E72" s="5">
        <v>1</v>
      </c>
      <c r="F72" s="5">
        <f t="shared" ref="F72:F74" si="15">IF(D72="NA",E72,0)</f>
        <v>0</v>
      </c>
      <c r="G72" s="5">
        <f t="shared" ref="G72:G74" si="16">IF(D72=$G$3,E72,0)</f>
        <v>1</v>
      </c>
      <c r="H72" s="5">
        <f t="shared" ref="H72:H74" si="17">IF($D72=$H$3,$E72,0)</f>
        <v>0</v>
      </c>
      <c r="I72" s="4"/>
      <c r="J72" s="79"/>
      <c r="K72" s="81"/>
    </row>
    <row r="73" spans="1:11" x14ac:dyDescent="0.35">
      <c r="A73" s="78"/>
      <c r="B73" s="106"/>
      <c r="C73" s="4" t="s">
        <v>72</v>
      </c>
      <c r="D73" s="5" t="s">
        <v>21</v>
      </c>
      <c r="E73" s="5">
        <v>2</v>
      </c>
      <c r="F73" s="5">
        <f t="shared" si="15"/>
        <v>0</v>
      </c>
      <c r="G73" s="5">
        <f t="shared" si="16"/>
        <v>2</v>
      </c>
      <c r="H73" s="5">
        <f t="shared" si="17"/>
        <v>0</v>
      </c>
      <c r="I73" s="4"/>
      <c r="J73" s="79"/>
      <c r="K73" s="81"/>
    </row>
    <row r="74" spans="1:11" x14ac:dyDescent="0.35">
      <c r="A74" s="78"/>
      <c r="B74" s="106"/>
      <c r="C74" s="4" t="s">
        <v>73</v>
      </c>
      <c r="D74" s="5" t="s">
        <v>10</v>
      </c>
      <c r="E74" s="5">
        <v>2</v>
      </c>
      <c r="F74" s="5">
        <f t="shared" si="15"/>
        <v>0</v>
      </c>
      <c r="G74" s="5">
        <f t="shared" si="16"/>
        <v>0</v>
      </c>
      <c r="H74" s="5">
        <f t="shared" si="17"/>
        <v>2</v>
      </c>
      <c r="I74" s="4" t="s">
        <v>217</v>
      </c>
      <c r="J74" s="79"/>
      <c r="K74" s="81"/>
    </row>
    <row r="75" spans="1:11" x14ac:dyDescent="0.35">
      <c r="A75" s="78"/>
      <c r="B75" s="106"/>
      <c r="C75" s="4"/>
      <c r="D75" s="5"/>
      <c r="E75" s="5"/>
      <c r="F75" s="5"/>
      <c r="G75" s="5"/>
      <c r="H75" s="5"/>
      <c r="I75" s="4"/>
      <c r="J75" s="79"/>
      <c r="K75" s="81"/>
    </row>
    <row r="76" spans="1:11" x14ac:dyDescent="0.35">
      <c r="A76" s="78"/>
      <c r="B76" s="106"/>
      <c r="C76" s="4"/>
      <c r="D76" s="5"/>
      <c r="E76" s="5"/>
      <c r="F76" s="5"/>
      <c r="G76" s="5"/>
      <c r="H76" s="5"/>
      <c r="I76" s="4"/>
      <c r="J76" s="79"/>
      <c r="K76" s="81"/>
    </row>
    <row r="77" spans="1:11" x14ac:dyDescent="0.35">
      <c r="A77" s="78"/>
      <c r="B77" s="106"/>
      <c r="C77" s="4"/>
      <c r="D77" s="5"/>
      <c r="E77" s="5"/>
      <c r="F77" s="5"/>
      <c r="G77" s="5"/>
      <c r="H77" s="5"/>
      <c r="I77" s="4"/>
      <c r="J77" s="79"/>
      <c r="K77" s="81"/>
    </row>
    <row r="78" spans="1:11" x14ac:dyDescent="0.35">
      <c r="A78" s="78"/>
      <c r="B78" s="106"/>
      <c r="C78" s="4"/>
      <c r="D78" s="5"/>
      <c r="E78" s="5"/>
      <c r="F78" s="5"/>
      <c r="G78" s="5"/>
      <c r="H78" s="5"/>
      <c r="I78" s="4"/>
      <c r="J78" s="79"/>
      <c r="K78" s="81"/>
    </row>
    <row r="79" spans="1:11" x14ac:dyDescent="0.35">
      <c r="A79" s="78"/>
      <c r="B79" s="106"/>
      <c r="C79" s="4"/>
      <c r="D79" s="5"/>
      <c r="E79" s="5"/>
      <c r="F79" s="5"/>
      <c r="G79" s="5"/>
      <c r="H79" s="5"/>
      <c r="I79" s="4"/>
      <c r="J79" s="79"/>
      <c r="K79" s="81"/>
    </row>
    <row r="80" spans="1:11" x14ac:dyDescent="0.35">
      <c r="A80" s="78"/>
      <c r="B80" s="106"/>
      <c r="C80" s="4"/>
      <c r="D80" s="5"/>
      <c r="E80" s="5"/>
      <c r="F80" s="5"/>
      <c r="G80" s="5"/>
      <c r="H80" s="5"/>
      <c r="I80" s="4"/>
      <c r="J80" s="79"/>
      <c r="K80" s="81"/>
    </row>
    <row r="81" spans="1:11" x14ac:dyDescent="0.35">
      <c r="A81" s="78"/>
      <c r="B81" s="106"/>
      <c r="C81" s="4"/>
      <c r="D81" s="5"/>
      <c r="E81" s="5"/>
      <c r="F81" s="5"/>
      <c r="G81" s="5"/>
      <c r="H81" s="5"/>
      <c r="I81" s="4"/>
      <c r="J81" s="79"/>
      <c r="K81" s="81"/>
    </row>
    <row r="82" spans="1:11" x14ac:dyDescent="0.35">
      <c r="A82" s="78"/>
      <c r="B82" s="106"/>
      <c r="C82" s="4"/>
      <c r="D82" s="5"/>
      <c r="E82" s="5"/>
      <c r="F82" s="5"/>
      <c r="G82" s="5"/>
      <c r="H82" s="5"/>
      <c r="I82" s="4"/>
      <c r="J82" s="79"/>
      <c r="K82" s="82"/>
    </row>
    <row r="85" spans="1:11" x14ac:dyDescent="0.35">
      <c r="G85" s="24"/>
    </row>
  </sheetData>
  <mergeCells count="25">
    <mergeCell ref="A58:A69"/>
    <mergeCell ref="B58:B69"/>
    <mergeCell ref="J58:J69"/>
    <mergeCell ref="K58:K69"/>
    <mergeCell ref="A71:A82"/>
    <mergeCell ref="B71:B82"/>
    <mergeCell ref="J71:J82"/>
    <mergeCell ref="K71:K82"/>
    <mergeCell ref="A32:A43"/>
    <mergeCell ref="B32:B43"/>
    <mergeCell ref="J32:J43"/>
    <mergeCell ref="K32:K43"/>
    <mergeCell ref="A45:A56"/>
    <mergeCell ref="B45:B56"/>
    <mergeCell ref="J45:J56"/>
    <mergeCell ref="K45:K56"/>
    <mergeCell ref="A19:A30"/>
    <mergeCell ref="B19:B30"/>
    <mergeCell ref="J19:J30"/>
    <mergeCell ref="K19:K30"/>
    <mergeCell ref="A1:I1"/>
    <mergeCell ref="A6:A17"/>
    <mergeCell ref="B6:B17"/>
    <mergeCell ref="J6:J17"/>
    <mergeCell ref="K6:K17"/>
  </mergeCells>
  <conditionalFormatting sqref="D5:D14 D17:H18">
    <cfRule type="cellIs" dxfId="113" priority="44" operator="equal">
      <formula>"Y"</formula>
    </cfRule>
    <cfRule type="cellIs" dxfId="112" priority="43" operator="equal">
      <formula>"N"</formula>
    </cfRule>
  </conditionalFormatting>
  <conditionalFormatting sqref="D19:D27">
    <cfRule type="cellIs" dxfId="111" priority="41" operator="equal">
      <formula>"N"</formula>
    </cfRule>
    <cfRule type="cellIs" dxfId="110" priority="42" operator="equal">
      <formula>"Y"</formula>
    </cfRule>
  </conditionalFormatting>
  <conditionalFormatting sqref="D32:D40">
    <cfRule type="cellIs" dxfId="109" priority="40" operator="equal">
      <formula>"Y"</formula>
    </cfRule>
    <cfRule type="cellIs" dxfId="108" priority="39" operator="equal">
      <formula>"N"</formula>
    </cfRule>
  </conditionalFormatting>
  <conditionalFormatting sqref="D45:D53">
    <cfRule type="cellIs" dxfId="107" priority="38" operator="equal">
      <formula>"Y"</formula>
    </cfRule>
    <cfRule type="cellIs" dxfId="106" priority="37" operator="equal">
      <formula>"N"</formula>
    </cfRule>
  </conditionalFormatting>
  <conditionalFormatting sqref="D58:D66">
    <cfRule type="cellIs" dxfId="105" priority="36" operator="equal">
      <formula>"Y"</formula>
    </cfRule>
    <cfRule type="cellIs" dxfId="104" priority="35" operator="equal">
      <formula>"N"</formula>
    </cfRule>
  </conditionalFormatting>
  <conditionalFormatting sqref="D71:D79">
    <cfRule type="cellIs" dxfId="103" priority="34" operator="equal">
      <formula>"Y"</formula>
    </cfRule>
    <cfRule type="cellIs" dxfId="102" priority="33" operator="equal">
      <formula>"N"</formula>
    </cfRule>
  </conditionalFormatting>
  <conditionalFormatting sqref="D1:H4">
    <cfRule type="cellIs" dxfId="101" priority="11" operator="equal">
      <formula>"N"</formula>
    </cfRule>
    <cfRule type="cellIs" dxfId="100" priority="12" operator="equal">
      <formula>"Y"</formula>
    </cfRule>
  </conditionalFormatting>
  <conditionalFormatting sqref="D30:H31">
    <cfRule type="cellIs" dxfId="99" priority="32" operator="equal">
      <formula>"Y"</formula>
    </cfRule>
    <cfRule type="cellIs" dxfId="98" priority="31" operator="equal">
      <formula>"N"</formula>
    </cfRule>
  </conditionalFormatting>
  <conditionalFormatting sqref="D43:H44">
    <cfRule type="cellIs" dxfId="97" priority="30" operator="equal">
      <formula>"Y"</formula>
    </cfRule>
    <cfRule type="cellIs" dxfId="96" priority="29" operator="equal">
      <formula>"N"</formula>
    </cfRule>
  </conditionalFormatting>
  <conditionalFormatting sqref="D56:H57">
    <cfRule type="cellIs" dxfId="95" priority="28" operator="equal">
      <formula>"Y"</formula>
    </cfRule>
    <cfRule type="cellIs" dxfId="94" priority="27" operator="equal">
      <formula>"N"</formula>
    </cfRule>
  </conditionalFormatting>
  <conditionalFormatting sqref="D69:H70">
    <cfRule type="cellIs" dxfId="93" priority="25" operator="equal">
      <formula>"N"</formula>
    </cfRule>
    <cfRule type="cellIs" dxfId="92" priority="26" operator="equal">
      <formula>"Y"</formula>
    </cfRule>
  </conditionalFormatting>
  <conditionalFormatting sqref="D82:H1048576">
    <cfRule type="cellIs" dxfId="91" priority="10" operator="equal">
      <formula>"Y"</formula>
    </cfRule>
    <cfRule type="cellIs" dxfId="90" priority="9" operator="equal">
      <formula>"N"</formula>
    </cfRule>
  </conditionalFormatting>
  <conditionalFormatting sqref="E7 G7:H15 F7:F16 E10:E15">
    <cfRule type="cellIs" dxfId="89" priority="24" operator="equal">
      <formula>"Y"</formula>
    </cfRule>
    <cfRule type="cellIs" dxfId="88" priority="23" operator="equal">
      <formula>"N"</formula>
    </cfRule>
  </conditionalFormatting>
  <conditionalFormatting sqref="E5:H6">
    <cfRule type="cellIs" dxfId="87" priority="2" operator="equal">
      <formula>"Y"</formula>
    </cfRule>
    <cfRule type="cellIs" dxfId="86" priority="1" operator="equal">
      <formula>"N"</formula>
    </cfRule>
  </conditionalFormatting>
  <conditionalFormatting sqref="E19:H19 E20 G20:H28 F20:F29 E23:E28">
    <cfRule type="cellIs" dxfId="85" priority="22" operator="equal">
      <formula>"Y"</formula>
    </cfRule>
    <cfRule type="cellIs" dxfId="84" priority="21" operator="equal">
      <formula>"N"</formula>
    </cfRule>
  </conditionalFormatting>
  <conditionalFormatting sqref="E32:H32 E33 G33:H41 F33:F42 E36:E41">
    <cfRule type="cellIs" dxfId="83" priority="20" operator="equal">
      <formula>"Y"</formula>
    </cfRule>
    <cfRule type="cellIs" dxfId="82" priority="19" operator="equal">
      <formula>"N"</formula>
    </cfRule>
  </conditionalFormatting>
  <conditionalFormatting sqref="E45:H45 E46 G46:H54 F46:F55 E49:E54">
    <cfRule type="cellIs" dxfId="81" priority="18" operator="equal">
      <formula>"Y"</formula>
    </cfRule>
    <cfRule type="cellIs" dxfId="80" priority="17" operator="equal">
      <formula>"N"</formula>
    </cfRule>
  </conditionalFormatting>
  <conditionalFormatting sqref="E58:H58 E59 G59:H67 F59:F68 E62:E67">
    <cfRule type="cellIs" dxfId="79" priority="16" operator="equal">
      <formula>"Y"</formula>
    </cfRule>
    <cfRule type="cellIs" dxfId="78" priority="15" operator="equal">
      <formula>"N"</formula>
    </cfRule>
  </conditionalFormatting>
  <conditionalFormatting sqref="E71:H71 E72 G72:H80 F72:F81 E75:E80">
    <cfRule type="cellIs" dxfId="77" priority="14" operator="equal">
      <formula>"Y"</formula>
    </cfRule>
    <cfRule type="cellIs" dxfId="76" priority="13" operator="equal">
      <formula>"N"</formula>
    </cfRule>
  </conditionalFormatting>
  <printOptions horizontalCentered="1"/>
  <pageMargins left="0" right="0" top="0.15748031496062992" bottom="0.19685039370078741" header="0.11811023622047245" footer="0"/>
  <pageSetup fitToHeight="0" orientation="landscape" r:id="rId1"/>
  <headerFooter>
    <oddFooter>&amp;LESMS Report&amp;CN6A Branch Branch&amp;RPage &amp;P of &amp;N</oddFooter>
  </headerFooter>
  <rowBreaks count="1" manualBreakCount="1">
    <brk id="43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29C3-80BA-4C2D-91CF-5C87B0F5BDC8}">
  <sheetPr>
    <pageSetUpPr fitToPage="1"/>
  </sheetPr>
  <dimension ref="A1:S84"/>
  <sheetViews>
    <sheetView view="pageBreakPreview" zoomScale="85" zoomScaleNormal="100" zoomScaleSheetLayoutView="85" workbookViewId="0">
      <pane ySplit="3" topLeftCell="A4" activePane="bottomLeft" state="frozen"/>
      <selection pane="bottomLeft" activeCell="S87" sqref="S87"/>
    </sheetView>
  </sheetViews>
  <sheetFormatPr defaultRowHeight="14.5" x14ac:dyDescent="0.35"/>
  <cols>
    <col min="1" max="1" width="3.6328125" customWidth="1"/>
    <col min="2" max="2" width="15.6328125" customWidth="1"/>
    <col min="3" max="3" width="32.6328125" customWidth="1"/>
    <col min="4" max="4" width="4.6328125" style="6" customWidth="1"/>
    <col min="5" max="8" width="4.6328125" style="6" hidden="1" customWidth="1"/>
    <col min="9" max="16" width="4.6328125" style="6" customWidth="1"/>
    <col min="17" max="17" width="40.6328125" customWidth="1"/>
    <col min="18" max="18" width="7.90625" customWidth="1"/>
  </cols>
  <sheetData>
    <row r="1" spans="1:18" ht="16" customHeight="1" x14ac:dyDescent="0.45">
      <c r="A1" s="101" t="s">
        <v>400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1" t="s">
        <v>66</v>
      </c>
      <c r="R1" s="12"/>
    </row>
    <row r="2" spans="1:18" ht="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2" t="s">
        <v>0</v>
      </c>
      <c r="B3" s="2" t="s">
        <v>395</v>
      </c>
      <c r="C3" s="2" t="s">
        <v>2</v>
      </c>
      <c r="D3" s="2" t="s">
        <v>11</v>
      </c>
      <c r="E3" s="2"/>
      <c r="F3" s="2" t="s">
        <v>9</v>
      </c>
      <c r="G3" s="2" t="s">
        <v>21</v>
      </c>
      <c r="H3" s="2" t="s">
        <v>10</v>
      </c>
      <c r="I3" s="102" t="s">
        <v>14</v>
      </c>
      <c r="J3" s="103"/>
      <c r="K3" s="103"/>
      <c r="L3" s="103"/>
      <c r="M3" s="103"/>
      <c r="N3" s="103"/>
      <c r="O3" s="103"/>
      <c r="P3" s="104"/>
      <c r="Q3" s="10" t="s">
        <v>3</v>
      </c>
      <c r="R3" s="58" t="s">
        <v>13</v>
      </c>
    </row>
    <row r="4" spans="1:18" ht="4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idden="1" x14ac:dyDescent="0.35">
      <c r="A5" s="7"/>
      <c r="B5" s="7"/>
      <c r="C5" s="7"/>
      <c r="D5" s="7"/>
      <c r="E5" s="26">
        <f>SUM(E6:E44)</f>
        <v>40</v>
      </c>
      <c r="F5" s="26">
        <f>SUM(F6:F44)</f>
        <v>0</v>
      </c>
      <c r="G5" s="26">
        <f>SUM(G6:G44)</f>
        <v>152</v>
      </c>
      <c r="H5" s="26">
        <f>SUM(H6:H44)</f>
        <v>54</v>
      </c>
      <c r="I5" s="105">
        <f>G5/(E5-F5)</f>
        <v>3.8</v>
      </c>
      <c r="J5" s="105"/>
      <c r="K5" s="105"/>
      <c r="L5" s="105"/>
      <c r="M5" s="105"/>
      <c r="N5" s="105"/>
      <c r="O5" s="105"/>
      <c r="P5" s="105"/>
      <c r="Q5" s="8"/>
      <c r="R5" s="9"/>
    </row>
    <row r="6" spans="1:18" x14ac:dyDescent="0.35">
      <c r="A6" s="78">
        <v>1</v>
      </c>
      <c r="B6" s="78" t="s">
        <v>396</v>
      </c>
      <c r="C6" s="74" t="s">
        <v>405</v>
      </c>
      <c r="D6" s="5"/>
      <c r="E6" s="5"/>
      <c r="F6" s="5"/>
      <c r="G6" s="5"/>
      <c r="H6" s="5"/>
      <c r="I6" s="23">
        <v>1</v>
      </c>
      <c r="J6" s="23">
        <v>2</v>
      </c>
      <c r="K6" s="23">
        <v>3</v>
      </c>
      <c r="L6" s="23">
        <v>4</v>
      </c>
      <c r="M6" s="23">
        <v>5</v>
      </c>
      <c r="N6" s="23">
        <v>6</v>
      </c>
      <c r="O6" s="23">
        <v>7</v>
      </c>
      <c r="P6" s="23">
        <v>8</v>
      </c>
      <c r="Q6" s="79"/>
      <c r="R6" s="86">
        <f>SUM(G6:G17)/SUM(G6:H17)</f>
        <v>0.84210526315789469</v>
      </c>
    </row>
    <row r="7" spans="1:18" x14ac:dyDescent="0.35">
      <c r="A7" s="78"/>
      <c r="B7" s="78"/>
      <c r="C7" s="4" t="s">
        <v>404</v>
      </c>
      <c r="D7" s="5" t="s">
        <v>21</v>
      </c>
      <c r="E7" s="5">
        <v>2</v>
      </c>
      <c r="F7" s="5">
        <f t="shared" ref="F7:F9" si="0">IF(D7="NA",E7,0)</f>
        <v>0</v>
      </c>
      <c r="G7" s="5">
        <f>COUNTIF(I7:P7,$G$3)*$E7</f>
        <v>8</v>
      </c>
      <c r="H7" s="5">
        <f>COUNTIF(I7:P7,$H$3)*$E7</f>
        <v>0</v>
      </c>
      <c r="I7" s="5" t="s">
        <v>375</v>
      </c>
      <c r="J7" s="5" t="s">
        <v>375</v>
      </c>
      <c r="K7" s="5" t="s">
        <v>21</v>
      </c>
      <c r="L7" s="5" t="s">
        <v>375</v>
      </c>
      <c r="M7" s="5"/>
      <c r="N7" s="5"/>
      <c r="O7" s="5"/>
      <c r="P7" s="5"/>
      <c r="Q7" s="79"/>
      <c r="R7" s="87"/>
    </row>
    <row r="8" spans="1:18" x14ac:dyDescent="0.35">
      <c r="A8" s="78"/>
      <c r="B8" s="78"/>
      <c r="C8" s="4" t="s">
        <v>401</v>
      </c>
      <c r="D8" s="5" t="s">
        <v>21</v>
      </c>
      <c r="E8" s="5">
        <v>2</v>
      </c>
      <c r="F8" s="5">
        <f t="shared" si="0"/>
        <v>0</v>
      </c>
      <c r="G8" s="5">
        <f t="shared" ref="G8:G11" si="1">COUNTIF(I8:P8,$G$3)*$E8</f>
        <v>4</v>
      </c>
      <c r="H8" s="5">
        <f>COUNTIF(I8:P8,$H$3)*$E8</f>
        <v>2</v>
      </c>
      <c r="I8" s="5" t="s">
        <v>376</v>
      </c>
      <c r="J8" s="5" t="s">
        <v>21</v>
      </c>
      <c r="K8" s="5" t="s">
        <v>21</v>
      </c>
      <c r="L8" s="5"/>
      <c r="M8" s="5"/>
      <c r="N8" s="5"/>
      <c r="O8" s="5"/>
      <c r="P8" s="5"/>
      <c r="Q8" s="79"/>
      <c r="R8" s="87"/>
    </row>
    <row r="9" spans="1:18" x14ac:dyDescent="0.35">
      <c r="A9" s="78"/>
      <c r="B9" s="78"/>
      <c r="C9" s="4" t="s">
        <v>402</v>
      </c>
      <c r="D9" s="5" t="s">
        <v>21</v>
      </c>
      <c r="E9" s="5">
        <v>2</v>
      </c>
      <c r="F9" s="5">
        <f t="shared" si="0"/>
        <v>0</v>
      </c>
      <c r="G9" s="5">
        <f t="shared" si="1"/>
        <v>4</v>
      </c>
      <c r="H9" s="5">
        <f t="shared" ref="H9:H11" si="2">COUNTIF(I9:P9,$H$3)*$E9</f>
        <v>2</v>
      </c>
      <c r="I9" s="5" t="s">
        <v>376</v>
      </c>
      <c r="J9" s="5" t="s">
        <v>21</v>
      </c>
      <c r="K9" s="5" t="s">
        <v>21</v>
      </c>
      <c r="L9" s="5"/>
      <c r="M9" s="5"/>
      <c r="N9" s="5"/>
      <c r="O9" s="5"/>
      <c r="P9" s="5"/>
      <c r="Q9" s="79"/>
      <c r="R9" s="87"/>
    </row>
    <row r="10" spans="1:18" x14ac:dyDescent="0.35">
      <c r="A10" s="78"/>
      <c r="B10" s="78"/>
      <c r="C10" s="4" t="s">
        <v>403</v>
      </c>
      <c r="D10" s="5" t="s">
        <v>21</v>
      </c>
      <c r="E10" s="5">
        <v>2</v>
      </c>
      <c r="F10" s="5">
        <f>IF(D10="NA",E10,0)</f>
        <v>0</v>
      </c>
      <c r="G10" s="5">
        <f t="shared" si="1"/>
        <v>6</v>
      </c>
      <c r="H10" s="5">
        <f t="shared" si="2"/>
        <v>0</v>
      </c>
      <c r="I10" s="5" t="s">
        <v>21</v>
      </c>
      <c r="J10" s="5" t="s">
        <v>21</v>
      </c>
      <c r="K10" s="5" t="s">
        <v>21</v>
      </c>
      <c r="L10" s="5"/>
      <c r="M10" s="5"/>
      <c r="N10" s="5"/>
      <c r="O10" s="5"/>
      <c r="P10" s="5"/>
      <c r="Q10" s="79"/>
      <c r="R10" s="87"/>
    </row>
    <row r="11" spans="1:18" x14ac:dyDescent="0.35">
      <c r="A11" s="78"/>
      <c r="B11" s="78"/>
      <c r="C11" s="4" t="s">
        <v>407</v>
      </c>
      <c r="D11" s="5" t="s">
        <v>21</v>
      </c>
      <c r="E11" s="5">
        <v>2</v>
      </c>
      <c r="F11" s="5">
        <f>IF(D11="NA",E11,0)</f>
        <v>0</v>
      </c>
      <c r="G11" s="5">
        <f t="shared" si="1"/>
        <v>6</v>
      </c>
      <c r="H11" s="5">
        <f t="shared" si="2"/>
        <v>0</v>
      </c>
      <c r="I11" s="5" t="s">
        <v>21</v>
      </c>
      <c r="J11" s="5" t="s">
        <v>21</v>
      </c>
      <c r="K11" s="5" t="s">
        <v>21</v>
      </c>
      <c r="L11" s="5"/>
      <c r="M11" s="5"/>
      <c r="N11" s="5"/>
      <c r="O11" s="5"/>
      <c r="P11" s="5"/>
      <c r="Q11" s="79"/>
      <c r="R11" s="87"/>
    </row>
    <row r="12" spans="1:18" x14ac:dyDescent="0.35">
      <c r="A12" s="78"/>
      <c r="B12" s="78"/>
      <c r="C12" s="4" t="s">
        <v>408</v>
      </c>
      <c r="D12" s="5" t="s">
        <v>21</v>
      </c>
      <c r="E12" s="5">
        <v>2</v>
      </c>
      <c r="F12" s="5">
        <f>IF(D12="NA",E12,0)</f>
        <v>0</v>
      </c>
      <c r="G12" s="5">
        <f t="shared" ref="G12" si="3">COUNTIF(I12:P12,$G$3)*$E12</f>
        <v>4</v>
      </c>
      <c r="H12" s="5">
        <f t="shared" ref="H12" si="4">COUNTIF(I12:P12,$H$3)*$E12</f>
        <v>2</v>
      </c>
      <c r="I12" s="5" t="s">
        <v>376</v>
      </c>
      <c r="J12" s="5" t="s">
        <v>21</v>
      </c>
      <c r="K12" s="5" t="s">
        <v>21</v>
      </c>
      <c r="L12" s="5"/>
      <c r="M12" s="5"/>
      <c r="N12" s="5"/>
      <c r="O12" s="5"/>
      <c r="P12" s="5"/>
      <c r="Q12" s="79"/>
      <c r="R12" s="87"/>
    </row>
    <row r="13" spans="1:18" x14ac:dyDescent="0.35">
      <c r="A13" s="78"/>
      <c r="B13" s="78"/>
      <c r="C13" s="4" t="s">
        <v>74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9"/>
      <c r="R13" s="87"/>
    </row>
    <row r="14" spans="1:18" x14ac:dyDescent="0.35">
      <c r="A14" s="78"/>
      <c r="B14" s="78"/>
      <c r="C14" s="4"/>
      <c r="D14" s="5"/>
      <c r="E14" s="5"/>
      <c r="F14" s="5"/>
      <c r="G14" s="5"/>
      <c r="H14" s="5"/>
      <c r="I14" s="13"/>
      <c r="J14" s="13"/>
      <c r="K14" s="13"/>
      <c r="L14" s="13"/>
      <c r="M14" s="13"/>
      <c r="N14" s="13"/>
      <c r="O14" s="13"/>
      <c r="P14" s="13"/>
      <c r="Q14" s="79"/>
      <c r="R14" s="87"/>
    </row>
    <row r="15" spans="1:18" x14ac:dyDescent="0.35">
      <c r="A15" s="78"/>
      <c r="B15" s="78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9"/>
      <c r="R15" s="87"/>
    </row>
    <row r="16" spans="1:18" x14ac:dyDescent="0.35">
      <c r="A16" s="78"/>
      <c r="B16" s="78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9"/>
      <c r="R16" s="87"/>
    </row>
    <row r="17" spans="1:19" x14ac:dyDescent="0.35">
      <c r="A17" s="78"/>
      <c r="B17" s="78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9"/>
      <c r="R17" s="88"/>
      <c r="S17" s="56">
        <f>R6</f>
        <v>0.84210526315789469</v>
      </c>
    </row>
    <row r="18" spans="1:19" ht="4" customHeight="1" x14ac:dyDescent="0.35"/>
    <row r="19" spans="1:19" x14ac:dyDescent="0.35">
      <c r="A19" s="78">
        <v>2</v>
      </c>
      <c r="B19" s="78" t="s">
        <v>397</v>
      </c>
      <c r="C19" s="51" t="s">
        <v>406</v>
      </c>
      <c r="D19" s="5"/>
      <c r="E19" s="5"/>
      <c r="F19" s="5"/>
      <c r="G19" s="5"/>
      <c r="H19" s="5"/>
      <c r="I19" s="23">
        <v>1</v>
      </c>
      <c r="J19" s="23">
        <v>2</v>
      </c>
      <c r="K19" s="23">
        <v>3</v>
      </c>
      <c r="L19" s="23">
        <v>4</v>
      </c>
      <c r="M19" s="23">
        <v>5</v>
      </c>
      <c r="N19" s="23">
        <v>6</v>
      </c>
      <c r="O19" s="23">
        <v>7</v>
      </c>
      <c r="P19" s="23">
        <v>8</v>
      </c>
      <c r="Q19" s="79"/>
      <c r="R19" s="86">
        <f>SUM(G19:G30)/SUM(G19:H30)</f>
        <v>0.7142857142857143</v>
      </c>
    </row>
    <row r="20" spans="1:19" x14ac:dyDescent="0.35">
      <c r="A20" s="78"/>
      <c r="B20" s="78"/>
      <c r="C20" s="4" t="s">
        <v>404</v>
      </c>
      <c r="D20" s="5" t="s">
        <v>375</v>
      </c>
      <c r="E20" s="5">
        <v>2</v>
      </c>
      <c r="F20" s="5">
        <f t="shared" ref="F20:F22" si="5">IF(D20="NA",E20,0)</f>
        <v>0</v>
      </c>
      <c r="G20" s="5">
        <f>COUNTIF(I20:P20,$G$3)*$E20</f>
        <v>0</v>
      </c>
      <c r="H20" s="5">
        <f>COUNTIF(I20:P20,$H$3)*$E20</f>
        <v>12</v>
      </c>
      <c r="I20" s="5" t="s">
        <v>376</v>
      </c>
      <c r="J20" s="5" t="s">
        <v>376</v>
      </c>
      <c r="K20" s="5" t="s">
        <v>376</v>
      </c>
      <c r="L20" s="5" t="s">
        <v>376</v>
      </c>
      <c r="M20" s="5" t="s">
        <v>376</v>
      </c>
      <c r="N20" s="5" t="s">
        <v>376</v>
      </c>
      <c r="O20" s="5"/>
      <c r="P20" s="5"/>
      <c r="Q20" s="79"/>
      <c r="R20" s="87"/>
    </row>
    <row r="21" spans="1:19" x14ac:dyDescent="0.35">
      <c r="A21" s="78"/>
      <c r="B21" s="78"/>
      <c r="C21" s="4" t="s">
        <v>401</v>
      </c>
      <c r="D21" s="5" t="s">
        <v>21</v>
      </c>
      <c r="E21" s="5">
        <v>2</v>
      </c>
      <c r="F21" s="5">
        <f t="shared" si="5"/>
        <v>0</v>
      </c>
      <c r="G21" s="5">
        <f t="shared" ref="G21:G26" si="6">COUNTIF(I21:P21,$G$3)*$E21</f>
        <v>8</v>
      </c>
      <c r="H21" s="5">
        <f>COUNTIF(I21:P21,$H$3)*$E21</f>
        <v>4</v>
      </c>
      <c r="I21" s="5" t="s">
        <v>376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376</v>
      </c>
      <c r="O21" s="5"/>
      <c r="P21" s="5"/>
      <c r="Q21" s="79"/>
      <c r="R21" s="87"/>
    </row>
    <row r="22" spans="1:19" x14ac:dyDescent="0.35">
      <c r="A22" s="78"/>
      <c r="B22" s="78"/>
      <c r="C22" s="4" t="s">
        <v>402</v>
      </c>
      <c r="D22" s="5" t="s">
        <v>21</v>
      </c>
      <c r="E22" s="5">
        <v>2</v>
      </c>
      <c r="F22" s="5">
        <f t="shared" si="5"/>
        <v>0</v>
      </c>
      <c r="G22" s="5">
        <f t="shared" si="6"/>
        <v>8</v>
      </c>
      <c r="H22" s="5">
        <f t="shared" ref="H22:H26" si="7">COUNTIF(I22:P22,$H$3)*$E22</f>
        <v>4</v>
      </c>
      <c r="I22" s="5" t="s">
        <v>376</v>
      </c>
      <c r="J22" s="5" t="s">
        <v>21</v>
      </c>
      <c r="K22" s="5" t="s">
        <v>21</v>
      </c>
      <c r="L22" s="5" t="s">
        <v>21</v>
      </c>
      <c r="M22" s="5" t="s">
        <v>21</v>
      </c>
      <c r="N22" s="5" t="s">
        <v>376</v>
      </c>
      <c r="O22" s="5"/>
      <c r="P22" s="5"/>
      <c r="Q22" s="79"/>
      <c r="R22" s="87"/>
    </row>
    <row r="23" spans="1:19" x14ac:dyDescent="0.35">
      <c r="A23" s="78"/>
      <c r="B23" s="78"/>
      <c r="C23" s="4" t="s">
        <v>403</v>
      </c>
      <c r="D23" s="5" t="s">
        <v>21</v>
      </c>
      <c r="E23" s="5">
        <v>2</v>
      </c>
      <c r="F23" s="5">
        <f>IF(D23="NA",E23,0)</f>
        <v>0</v>
      </c>
      <c r="G23" s="5">
        <f t="shared" si="6"/>
        <v>10</v>
      </c>
      <c r="H23" s="5">
        <f t="shared" si="7"/>
        <v>2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376</v>
      </c>
      <c r="O23" s="5"/>
      <c r="P23" s="5"/>
      <c r="Q23" s="79"/>
      <c r="R23" s="87"/>
    </row>
    <row r="24" spans="1:19" x14ac:dyDescent="0.35">
      <c r="A24" s="78"/>
      <c r="B24" s="78"/>
      <c r="C24" s="4" t="s">
        <v>407</v>
      </c>
      <c r="D24" s="5" t="s">
        <v>21</v>
      </c>
      <c r="E24" s="5">
        <v>2</v>
      </c>
      <c r="F24" s="5">
        <f>IF(D24="NA",E24,0)</f>
        <v>0</v>
      </c>
      <c r="G24" s="5">
        <f t="shared" si="6"/>
        <v>10</v>
      </c>
      <c r="H24" s="5">
        <f t="shared" si="7"/>
        <v>2</v>
      </c>
      <c r="I24" s="5" t="s">
        <v>21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376</v>
      </c>
      <c r="O24" s="5"/>
      <c r="P24" s="5"/>
      <c r="Q24" s="79"/>
      <c r="R24" s="87"/>
    </row>
    <row r="25" spans="1:19" x14ac:dyDescent="0.35">
      <c r="A25" s="78"/>
      <c r="B25" s="78"/>
      <c r="C25" s="4" t="s">
        <v>408</v>
      </c>
      <c r="D25" s="5" t="s">
        <v>21</v>
      </c>
      <c r="E25" s="5">
        <v>2</v>
      </c>
      <c r="F25" s="5">
        <f>IF(D25="NA",E25,0)</f>
        <v>0</v>
      </c>
      <c r="G25" s="5">
        <f t="shared" si="6"/>
        <v>12</v>
      </c>
      <c r="H25" s="5">
        <f t="shared" si="7"/>
        <v>0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/>
      <c r="P25" s="5"/>
      <c r="Q25" s="79"/>
      <c r="R25" s="87"/>
    </row>
    <row r="26" spans="1:19" x14ac:dyDescent="0.35">
      <c r="A26" s="78"/>
      <c r="B26" s="78"/>
      <c r="C26" s="4" t="s">
        <v>74</v>
      </c>
      <c r="D26" s="5" t="s">
        <v>21</v>
      </c>
      <c r="E26" s="5">
        <v>2</v>
      </c>
      <c r="F26" s="5">
        <f>IF(D26="NA",E26,0)</f>
        <v>0</v>
      </c>
      <c r="G26" s="5">
        <f t="shared" si="6"/>
        <v>12</v>
      </c>
      <c r="H26" s="5">
        <f t="shared" si="7"/>
        <v>0</v>
      </c>
      <c r="I26" s="5" t="s">
        <v>21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21</v>
      </c>
      <c r="O26" s="5"/>
      <c r="P26" s="5"/>
      <c r="Q26" s="79"/>
      <c r="R26" s="87"/>
    </row>
    <row r="27" spans="1:19" x14ac:dyDescent="0.35">
      <c r="A27" s="78"/>
      <c r="B27" s="78"/>
      <c r="C27" s="4"/>
      <c r="D27" s="5"/>
      <c r="E27" s="5"/>
      <c r="F27" s="5"/>
      <c r="G27" s="5"/>
      <c r="H27" s="5"/>
      <c r="I27" s="13"/>
      <c r="J27" s="13"/>
      <c r="K27" s="13"/>
      <c r="L27" s="13"/>
      <c r="M27" s="13"/>
      <c r="N27" s="13"/>
      <c r="O27" s="13"/>
      <c r="P27" s="13"/>
      <c r="Q27" s="79"/>
      <c r="R27" s="87"/>
    </row>
    <row r="28" spans="1:19" x14ac:dyDescent="0.35">
      <c r="A28" s="78"/>
      <c r="B28" s="78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9"/>
      <c r="R28" s="87"/>
    </row>
    <row r="29" spans="1:19" x14ac:dyDescent="0.35">
      <c r="A29" s="78"/>
      <c r="B29" s="78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9"/>
      <c r="R29" s="87"/>
    </row>
    <row r="30" spans="1:19" x14ac:dyDescent="0.35">
      <c r="A30" s="78"/>
      <c r="B30" s="78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9"/>
      <c r="R30" s="88"/>
      <c r="S30" s="56">
        <f>R19</f>
        <v>0.7142857142857143</v>
      </c>
    </row>
    <row r="32" spans="1:19" x14ac:dyDescent="0.35">
      <c r="A32" s="80">
        <v>3</v>
      </c>
      <c r="B32" s="89" t="s">
        <v>398</v>
      </c>
      <c r="C32" s="51" t="s">
        <v>409</v>
      </c>
      <c r="D32" s="5"/>
      <c r="E32" s="5"/>
      <c r="F32" s="5"/>
      <c r="G32" s="5"/>
      <c r="H32" s="5"/>
      <c r="I32" s="23">
        <v>1</v>
      </c>
      <c r="J32" s="23">
        <v>2</v>
      </c>
      <c r="K32" s="23">
        <v>3</v>
      </c>
      <c r="L32" s="23">
        <v>4</v>
      </c>
      <c r="M32" s="23">
        <v>5</v>
      </c>
      <c r="N32" s="23">
        <v>6</v>
      </c>
      <c r="O32" s="23">
        <v>7</v>
      </c>
      <c r="P32" s="23">
        <v>8</v>
      </c>
      <c r="Q32" s="95"/>
      <c r="R32" s="86">
        <f>SUM(G32:G43)/SUM(G32:H43)</f>
        <v>0.7142857142857143</v>
      </c>
    </row>
    <row r="33" spans="1:19" x14ac:dyDescent="0.35">
      <c r="A33" s="81"/>
      <c r="B33" s="90"/>
      <c r="C33" s="4" t="s">
        <v>404</v>
      </c>
      <c r="D33" s="5" t="s">
        <v>375</v>
      </c>
      <c r="E33" s="5">
        <v>2</v>
      </c>
      <c r="F33" s="5">
        <f t="shared" ref="F33:F35" si="8">IF(D33="NA",E33,0)</f>
        <v>0</v>
      </c>
      <c r="G33" s="5">
        <f>COUNTIF(I33:P33,$G$3)*$E33</f>
        <v>0</v>
      </c>
      <c r="H33" s="5">
        <f>COUNTIF(I33:P33,$H$3)*$E33</f>
        <v>12</v>
      </c>
      <c r="I33" s="5" t="s">
        <v>376</v>
      </c>
      <c r="J33" s="5" t="s">
        <v>376</v>
      </c>
      <c r="K33" s="5" t="s">
        <v>376</v>
      </c>
      <c r="L33" s="5" t="s">
        <v>376</v>
      </c>
      <c r="M33" s="5" t="s">
        <v>376</v>
      </c>
      <c r="N33" s="5" t="s">
        <v>376</v>
      </c>
      <c r="O33" s="5"/>
      <c r="P33" s="5"/>
      <c r="Q33" s="96"/>
      <c r="R33" s="87"/>
    </row>
    <row r="34" spans="1:19" x14ac:dyDescent="0.35">
      <c r="A34" s="81"/>
      <c r="B34" s="90"/>
      <c r="C34" s="4" t="s">
        <v>401</v>
      </c>
      <c r="D34" s="5" t="s">
        <v>21</v>
      </c>
      <c r="E34" s="5">
        <v>2</v>
      </c>
      <c r="F34" s="5">
        <f t="shared" si="8"/>
        <v>0</v>
      </c>
      <c r="G34" s="5">
        <f t="shared" ref="G34:G39" si="9">COUNTIF(I34:P34,$G$3)*$E34</f>
        <v>8</v>
      </c>
      <c r="H34" s="5">
        <f>COUNTIF(I34:P34,$H$3)*$E34</f>
        <v>4</v>
      </c>
      <c r="I34" s="5" t="s">
        <v>376</v>
      </c>
      <c r="J34" s="5" t="s">
        <v>21</v>
      </c>
      <c r="K34" s="5" t="s">
        <v>21</v>
      </c>
      <c r="L34" s="5" t="s">
        <v>21</v>
      </c>
      <c r="M34" s="5" t="s">
        <v>21</v>
      </c>
      <c r="N34" s="5" t="s">
        <v>376</v>
      </c>
      <c r="O34" s="5"/>
      <c r="P34" s="5"/>
      <c r="Q34" s="96"/>
      <c r="R34" s="87"/>
    </row>
    <row r="35" spans="1:19" x14ac:dyDescent="0.35">
      <c r="A35" s="81"/>
      <c r="B35" s="90"/>
      <c r="C35" s="4" t="s">
        <v>402</v>
      </c>
      <c r="D35" s="5" t="s">
        <v>21</v>
      </c>
      <c r="E35" s="5">
        <v>2</v>
      </c>
      <c r="F35" s="5">
        <f t="shared" si="8"/>
        <v>0</v>
      </c>
      <c r="G35" s="5">
        <f t="shared" si="9"/>
        <v>8</v>
      </c>
      <c r="H35" s="5">
        <f t="shared" ref="H35:H39" si="10">COUNTIF(I35:P35,$H$3)*$E35</f>
        <v>4</v>
      </c>
      <c r="I35" s="5" t="s">
        <v>376</v>
      </c>
      <c r="J35" s="5" t="s">
        <v>21</v>
      </c>
      <c r="K35" s="5" t="s">
        <v>21</v>
      </c>
      <c r="L35" s="5" t="s">
        <v>21</v>
      </c>
      <c r="M35" s="5" t="s">
        <v>21</v>
      </c>
      <c r="N35" s="5" t="s">
        <v>376</v>
      </c>
      <c r="O35" s="5"/>
      <c r="P35" s="5"/>
      <c r="Q35" s="96"/>
      <c r="R35" s="87"/>
    </row>
    <row r="36" spans="1:19" x14ac:dyDescent="0.35">
      <c r="A36" s="81"/>
      <c r="B36" s="90"/>
      <c r="C36" s="4" t="s">
        <v>410</v>
      </c>
      <c r="D36" s="5" t="s">
        <v>21</v>
      </c>
      <c r="E36" s="5">
        <v>2</v>
      </c>
      <c r="F36" s="5">
        <f>IF(D36="NA",E36,0)</f>
        <v>0</v>
      </c>
      <c r="G36" s="5">
        <f t="shared" si="9"/>
        <v>10</v>
      </c>
      <c r="H36" s="5">
        <f t="shared" si="10"/>
        <v>2</v>
      </c>
      <c r="I36" s="5" t="s">
        <v>21</v>
      </c>
      <c r="J36" s="5" t="s">
        <v>21</v>
      </c>
      <c r="K36" s="5" t="s">
        <v>21</v>
      </c>
      <c r="L36" s="5" t="s">
        <v>21</v>
      </c>
      <c r="M36" s="5" t="s">
        <v>21</v>
      </c>
      <c r="N36" s="5" t="s">
        <v>376</v>
      </c>
      <c r="O36" s="5"/>
      <c r="P36" s="5"/>
      <c r="Q36" s="96"/>
      <c r="R36" s="87"/>
    </row>
    <row r="37" spans="1:19" x14ac:dyDescent="0.35">
      <c r="A37" s="81"/>
      <c r="B37" s="90"/>
      <c r="C37" s="4" t="s">
        <v>407</v>
      </c>
      <c r="D37" s="5" t="s">
        <v>21</v>
      </c>
      <c r="E37" s="5">
        <v>2</v>
      </c>
      <c r="F37" s="5">
        <f>IF(D37="NA",E37,0)</f>
        <v>0</v>
      </c>
      <c r="G37" s="5">
        <f t="shared" si="9"/>
        <v>10</v>
      </c>
      <c r="H37" s="5">
        <f t="shared" si="10"/>
        <v>2</v>
      </c>
      <c r="I37" s="5" t="s">
        <v>21</v>
      </c>
      <c r="J37" s="5" t="s">
        <v>21</v>
      </c>
      <c r="K37" s="5" t="s">
        <v>21</v>
      </c>
      <c r="L37" s="5" t="s">
        <v>21</v>
      </c>
      <c r="M37" s="5" t="s">
        <v>21</v>
      </c>
      <c r="N37" s="5" t="s">
        <v>376</v>
      </c>
      <c r="O37" s="5"/>
      <c r="P37" s="5"/>
      <c r="Q37" s="96"/>
      <c r="R37" s="87"/>
    </row>
    <row r="38" spans="1:19" x14ac:dyDescent="0.35">
      <c r="A38" s="81"/>
      <c r="B38" s="90"/>
      <c r="C38" s="4" t="s">
        <v>408</v>
      </c>
      <c r="D38" s="5" t="s">
        <v>21</v>
      </c>
      <c r="E38" s="5">
        <v>2</v>
      </c>
      <c r="F38" s="5">
        <f>IF(D38="NA",E38,0)</f>
        <v>0</v>
      </c>
      <c r="G38" s="5">
        <f t="shared" si="9"/>
        <v>12</v>
      </c>
      <c r="H38" s="5">
        <f t="shared" si="10"/>
        <v>0</v>
      </c>
      <c r="I38" s="5" t="s">
        <v>21</v>
      </c>
      <c r="J38" s="5" t="s">
        <v>21</v>
      </c>
      <c r="K38" s="5" t="s">
        <v>21</v>
      </c>
      <c r="L38" s="5" t="s">
        <v>21</v>
      </c>
      <c r="M38" s="5" t="s">
        <v>21</v>
      </c>
      <c r="N38" s="5" t="s">
        <v>21</v>
      </c>
      <c r="O38" s="5"/>
      <c r="P38" s="5"/>
      <c r="Q38" s="96"/>
      <c r="R38" s="87"/>
    </row>
    <row r="39" spans="1:19" x14ac:dyDescent="0.35">
      <c r="A39" s="81"/>
      <c r="B39" s="90"/>
      <c r="C39" s="4" t="s">
        <v>74</v>
      </c>
      <c r="D39" s="5" t="s">
        <v>21</v>
      </c>
      <c r="E39" s="5">
        <v>2</v>
      </c>
      <c r="F39" s="5">
        <f>IF(D39="NA",E39,0)</f>
        <v>0</v>
      </c>
      <c r="G39" s="5">
        <f t="shared" si="9"/>
        <v>12</v>
      </c>
      <c r="H39" s="5">
        <f t="shared" si="10"/>
        <v>0</v>
      </c>
      <c r="I39" s="5" t="s">
        <v>21</v>
      </c>
      <c r="J39" s="5" t="s">
        <v>21</v>
      </c>
      <c r="K39" s="5" t="s">
        <v>21</v>
      </c>
      <c r="L39" s="5" t="s">
        <v>21</v>
      </c>
      <c r="M39" s="5" t="s">
        <v>21</v>
      </c>
      <c r="N39" s="5" t="s">
        <v>21</v>
      </c>
      <c r="O39" s="5"/>
      <c r="P39" s="5"/>
      <c r="Q39" s="96"/>
      <c r="R39" s="87"/>
    </row>
    <row r="40" spans="1:19" x14ac:dyDescent="0.35">
      <c r="A40" s="81"/>
      <c r="B40" s="90"/>
      <c r="C40" s="15"/>
      <c r="D40" s="5"/>
      <c r="E40" s="5"/>
      <c r="F40" s="5"/>
      <c r="G40" s="5"/>
      <c r="H40" s="5"/>
      <c r="I40" s="13"/>
      <c r="J40" s="13"/>
      <c r="K40" s="13"/>
      <c r="L40" s="13"/>
      <c r="M40" s="13"/>
      <c r="N40" s="13"/>
      <c r="O40" s="13"/>
      <c r="P40" s="13"/>
      <c r="Q40" s="96"/>
      <c r="R40" s="87"/>
    </row>
    <row r="41" spans="1:19" x14ac:dyDescent="0.35">
      <c r="A41" s="81"/>
      <c r="B41" s="90"/>
      <c r="C41" s="4"/>
      <c r="D41" s="5"/>
      <c r="E41" s="5"/>
      <c r="F41" s="5"/>
      <c r="G41" s="5"/>
      <c r="H41" s="5"/>
      <c r="I41" s="92"/>
      <c r="J41" s="93"/>
      <c r="K41" s="93"/>
      <c r="L41" s="93"/>
      <c r="M41" s="93"/>
      <c r="N41" s="93"/>
      <c r="O41" s="93"/>
      <c r="P41" s="94"/>
      <c r="Q41" s="96"/>
      <c r="R41" s="87"/>
    </row>
    <row r="42" spans="1:19" x14ac:dyDescent="0.35">
      <c r="A42" s="81"/>
      <c r="B42" s="90"/>
      <c r="C42" s="15"/>
      <c r="D42" s="4"/>
      <c r="E42" s="5"/>
      <c r="F42" s="5"/>
      <c r="G42" s="5"/>
      <c r="H42" s="5"/>
      <c r="I42" s="92"/>
      <c r="J42" s="93"/>
      <c r="K42" s="93"/>
      <c r="L42" s="93"/>
      <c r="M42" s="93"/>
      <c r="N42" s="93"/>
      <c r="O42" s="93"/>
      <c r="P42" s="94"/>
      <c r="Q42" s="96"/>
      <c r="R42" s="87"/>
    </row>
    <row r="43" spans="1:19" x14ac:dyDescent="0.35">
      <c r="A43" s="82"/>
      <c r="B43" s="91"/>
      <c r="C43" s="15"/>
      <c r="D43" s="4"/>
      <c r="E43" s="4"/>
      <c r="F43" s="4"/>
      <c r="G43" s="4"/>
      <c r="H43" s="4"/>
      <c r="I43" s="92"/>
      <c r="J43" s="93"/>
      <c r="K43" s="93"/>
      <c r="L43" s="93"/>
      <c r="M43" s="93"/>
      <c r="N43" s="93"/>
      <c r="O43" s="93"/>
      <c r="P43" s="94"/>
      <c r="Q43" s="97"/>
      <c r="R43" s="88"/>
      <c r="S43" s="56">
        <f>R32</f>
        <v>0.7142857142857143</v>
      </c>
    </row>
    <row r="44" spans="1:19" ht="4" customHeight="1" x14ac:dyDescent="0.35">
      <c r="A44" s="40"/>
      <c r="B44" s="41"/>
      <c r="D44"/>
      <c r="E44"/>
      <c r="F44"/>
      <c r="G44"/>
      <c r="H44"/>
      <c r="Q44" s="6"/>
      <c r="R44" s="55"/>
    </row>
    <row r="45" spans="1:19" x14ac:dyDescent="0.35">
      <c r="A45" s="80">
        <v>4</v>
      </c>
      <c r="B45" s="83" t="s">
        <v>411</v>
      </c>
      <c r="C45" s="51" t="s">
        <v>412</v>
      </c>
      <c r="D45" s="5"/>
      <c r="E45" s="5"/>
      <c r="F45" s="5"/>
      <c r="G45" s="5"/>
      <c r="H45" s="5"/>
      <c r="I45" s="23">
        <v>1</v>
      </c>
      <c r="J45" s="23">
        <v>2</v>
      </c>
      <c r="K45" s="23">
        <v>3</v>
      </c>
      <c r="L45" s="23">
        <v>4</v>
      </c>
      <c r="M45" s="23">
        <v>5</v>
      </c>
      <c r="N45" s="23">
        <v>6</v>
      </c>
      <c r="O45" s="23">
        <v>7</v>
      </c>
      <c r="P45" s="23">
        <v>8</v>
      </c>
      <c r="Q45" s="95"/>
      <c r="R45" s="86">
        <f>SUM(G45:G56)/SUM(G45:H56)</f>
        <v>0.7142857142857143</v>
      </c>
    </row>
    <row r="46" spans="1:19" x14ac:dyDescent="0.35">
      <c r="A46" s="81"/>
      <c r="B46" s="84"/>
      <c r="C46" s="4" t="s">
        <v>404</v>
      </c>
      <c r="D46" s="5" t="s">
        <v>375</v>
      </c>
      <c r="E46" s="5">
        <v>2</v>
      </c>
      <c r="F46" s="5">
        <f t="shared" ref="F46:F48" si="11">IF(D46="NA",E46,0)</f>
        <v>0</v>
      </c>
      <c r="G46" s="5">
        <f>COUNTIF(I46:P46,$G$3)*$E46</f>
        <v>0</v>
      </c>
      <c r="H46" s="5">
        <f>COUNTIF(I46:P46,$H$3)*$E46</f>
        <v>12</v>
      </c>
      <c r="I46" s="5" t="s">
        <v>376</v>
      </c>
      <c r="J46" s="5" t="s">
        <v>376</v>
      </c>
      <c r="K46" s="5" t="s">
        <v>376</v>
      </c>
      <c r="L46" s="5" t="s">
        <v>376</v>
      </c>
      <c r="M46" s="5" t="s">
        <v>376</v>
      </c>
      <c r="N46" s="5" t="s">
        <v>376</v>
      </c>
      <c r="O46" s="5"/>
      <c r="P46" s="5"/>
      <c r="Q46" s="96"/>
      <c r="R46" s="87"/>
    </row>
    <row r="47" spans="1:19" x14ac:dyDescent="0.35">
      <c r="A47" s="81"/>
      <c r="B47" s="84"/>
      <c r="C47" s="4" t="s">
        <v>401</v>
      </c>
      <c r="D47" s="5" t="s">
        <v>21</v>
      </c>
      <c r="E47" s="5">
        <v>2</v>
      </c>
      <c r="F47" s="5">
        <f t="shared" si="11"/>
        <v>0</v>
      </c>
      <c r="G47" s="5">
        <f t="shared" ref="G47:G52" si="12">COUNTIF(I47:P47,$G$3)*$E47</f>
        <v>8</v>
      </c>
      <c r="H47" s="5">
        <f>COUNTIF(I47:P47,$H$3)*$E47</f>
        <v>4</v>
      </c>
      <c r="I47" s="5" t="s">
        <v>376</v>
      </c>
      <c r="J47" s="5" t="s">
        <v>21</v>
      </c>
      <c r="K47" s="5" t="s">
        <v>21</v>
      </c>
      <c r="L47" s="5" t="s">
        <v>21</v>
      </c>
      <c r="M47" s="5" t="s">
        <v>21</v>
      </c>
      <c r="N47" s="5" t="s">
        <v>376</v>
      </c>
      <c r="O47" s="5"/>
      <c r="P47" s="5"/>
      <c r="Q47" s="96"/>
      <c r="R47" s="87"/>
    </row>
    <row r="48" spans="1:19" x14ac:dyDescent="0.35">
      <c r="A48" s="81"/>
      <c r="B48" s="84"/>
      <c r="C48" s="4" t="s">
        <v>402</v>
      </c>
      <c r="D48" s="5" t="s">
        <v>21</v>
      </c>
      <c r="E48" s="5">
        <v>2</v>
      </c>
      <c r="F48" s="5">
        <f t="shared" si="11"/>
        <v>0</v>
      </c>
      <c r="G48" s="5">
        <f t="shared" si="12"/>
        <v>8</v>
      </c>
      <c r="H48" s="5">
        <f t="shared" ref="H48:H52" si="13">COUNTIF(I48:P48,$H$3)*$E48</f>
        <v>4</v>
      </c>
      <c r="I48" s="5" t="s">
        <v>376</v>
      </c>
      <c r="J48" s="5" t="s">
        <v>21</v>
      </c>
      <c r="K48" s="5" t="s">
        <v>21</v>
      </c>
      <c r="L48" s="5" t="s">
        <v>21</v>
      </c>
      <c r="M48" s="5" t="s">
        <v>21</v>
      </c>
      <c r="N48" s="5" t="s">
        <v>376</v>
      </c>
      <c r="O48" s="5"/>
      <c r="P48" s="5"/>
      <c r="Q48" s="96"/>
      <c r="R48" s="87"/>
    </row>
    <row r="49" spans="1:19" x14ac:dyDescent="0.35">
      <c r="A49" s="81"/>
      <c r="B49" s="84"/>
      <c r="C49" s="4" t="s">
        <v>410</v>
      </c>
      <c r="D49" s="5" t="s">
        <v>21</v>
      </c>
      <c r="E49" s="5">
        <v>2</v>
      </c>
      <c r="F49" s="5">
        <f>IF(D49="NA",E49,0)</f>
        <v>0</v>
      </c>
      <c r="G49" s="5">
        <f t="shared" si="12"/>
        <v>10</v>
      </c>
      <c r="H49" s="5">
        <f t="shared" si="13"/>
        <v>2</v>
      </c>
      <c r="I49" s="5" t="s">
        <v>21</v>
      </c>
      <c r="J49" s="5" t="s">
        <v>21</v>
      </c>
      <c r="K49" s="5" t="s">
        <v>21</v>
      </c>
      <c r="L49" s="5" t="s">
        <v>21</v>
      </c>
      <c r="M49" s="5" t="s">
        <v>21</v>
      </c>
      <c r="N49" s="5" t="s">
        <v>376</v>
      </c>
      <c r="O49" s="5"/>
      <c r="P49" s="5"/>
      <c r="Q49" s="96"/>
      <c r="R49" s="87"/>
    </row>
    <row r="50" spans="1:19" x14ac:dyDescent="0.35">
      <c r="A50" s="81"/>
      <c r="B50" s="84"/>
      <c r="C50" s="4" t="s">
        <v>407</v>
      </c>
      <c r="D50" s="5" t="s">
        <v>21</v>
      </c>
      <c r="E50" s="5">
        <v>2</v>
      </c>
      <c r="F50" s="5">
        <f>IF(D50="NA",E50,0)</f>
        <v>0</v>
      </c>
      <c r="G50" s="5">
        <f t="shared" si="12"/>
        <v>10</v>
      </c>
      <c r="H50" s="5">
        <f t="shared" si="13"/>
        <v>2</v>
      </c>
      <c r="I50" s="5" t="s">
        <v>21</v>
      </c>
      <c r="J50" s="5" t="s">
        <v>21</v>
      </c>
      <c r="K50" s="5" t="s">
        <v>21</v>
      </c>
      <c r="L50" s="5" t="s">
        <v>21</v>
      </c>
      <c r="M50" s="5" t="s">
        <v>21</v>
      </c>
      <c r="N50" s="5" t="s">
        <v>376</v>
      </c>
      <c r="O50" s="5"/>
      <c r="P50" s="5"/>
      <c r="Q50" s="96"/>
      <c r="R50" s="87"/>
    </row>
    <row r="51" spans="1:19" x14ac:dyDescent="0.35">
      <c r="A51" s="81"/>
      <c r="B51" s="84"/>
      <c r="C51" s="4" t="s">
        <v>408</v>
      </c>
      <c r="D51" s="5" t="s">
        <v>21</v>
      </c>
      <c r="E51" s="5">
        <v>2</v>
      </c>
      <c r="F51" s="5">
        <f>IF(D51="NA",E51,0)</f>
        <v>0</v>
      </c>
      <c r="G51" s="5">
        <f t="shared" si="12"/>
        <v>12</v>
      </c>
      <c r="H51" s="5">
        <f t="shared" si="13"/>
        <v>0</v>
      </c>
      <c r="I51" s="5" t="s">
        <v>21</v>
      </c>
      <c r="J51" s="5" t="s">
        <v>21</v>
      </c>
      <c r="K51" s="5" t="s">
        <v>21</v>
      </c>
      <c r="L51" s="5" t="s">
        <v>21</v>
      </c>
      <c r="M51" s="5" t="s">
        <v>21</v>
      </c>
      <c r="N51" s="5" t="s">
        <v>21</v>
      </c>
      <c r="O51" s="5"/>
      <c r="P51" s="5"/>
      <c r="Q51" s="96"/>
      <c r="R51" s="87"/>
    </row>
    <row r="52" spans="1:19" x14ac:dyDescent="0.35">
      <c r="A52" s="81"/>
      <c r="B52" s="84"/>
      <c r="C52" s="4" t="s">
        <v>74</v>
      </c>
      <c r="D52" s="5" t="s">
        <v>21</v>
      </c>
      <c r="E52" s="5">
        <v>2</v>
      </c>
      <c r="F52" s="5">
        <f>IF(D52="NA",E52,0)</f>
        <v>0</v>
      </c>
      <c r="G52" s="5">
        <f t="shared" si="12"/>
        <v>12</v>
      </c>
      <c r="H52" s="5">
        <f t="shared" si="13"/>
        <v>0</v>
      </c>
      <c r="I52" s="5" t="s">
        <v>21</v>
      </c>
      <c r="J52" s="5" t="s">
        <v>21</v>
      </c>
      <c r="K52" s="5" t="s">
        <v>21</v>
      </c>
      <c r="L52" s="5" t="s">
        <v>21</v>
      </c>
      <c r="M52" s="5" t="s">
        <v>21</v>
      </c>
      <c r="N52" s="5" t="s">
        <v>21</v>
      </c>
      <c r="O52" s="5"/>
      <c r="P52" s="5"/>
      <c r="Q52" s="96"/>
      <c r="R52" s="87"/>
    </row>
    <row r="53" spans="1:19" x14ac:dyDescent="0.35">
      <c r="A53" s="81"/>
      <c r="B53" s="84"/>
      <c r="C53" s="4"/>
      <c r="D53" s="5"/>
      <c r="E53" s="5"/>
      <c r="F53" s="5"/>
      <c r="G53" s="5"/>
      <c r="H53" s="5"/>
      <c r="I53" s="13"/>
      <c r="J53" s="13"/>
      <c r="K53" s="13"/>
      <c r="L53" s="13"/>
      <c r="M53" s="13"/>
      <c r="N53" s="13"/>
      <c r="O53" s="13"/>
      <c r="P53" s="13"/>
      <c r="Q53" s="96"/>
      <c r="R53" s="87"/>
    </row>
    <row r="54" spans="1:19" x14ac:dyDescent="0.35">
      <c r="A54" s="81"/>
      <c r="B54" s="84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96"/>
      <c r="R54" s="87"/>
    </row>
    <row r="55" spans="1:19" x14ac:dyDescent="0.35">
      <c r="A55" s="81"/>
      <c r="B55" s="84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96"/>
      <c r="R55" s="87"/>
    </row>
    <row r="56" spans="1:19" x14ac:dyDescent="0.35">
      <c r="A56" s="82"/>
      <c r="B56" s="85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97"/>
      <c r="R56" s="88"/>
      <c r="S56" s="56">
        <f>R45</f>
        <v>0.7142857142857143</v>
      </c>
    </row>
    <row r="57" spans="1:19" ht="4" customHeight="1" x14ac:dyDescent="0.35"/>
    <row r="58" spans="1:19" x14ac:dyDescent="0.35">
      <c r="A58" s="78">
        <v>5</v>
      </c>
      <c r="B58" s="106" t="s">
        <v>399</v>
      </c>
      <c r="C58" s="51" t="s">
        <v>413</v>
      </c>
      <c r="D58" s="5"/>
      <c r="E58" s="5"/>
      <c r="F58" s="5"/>
      <c r="G58" s="5"/>
      <c r="H58" s="5"/>
      <c r="I58" s="23">
        <v>1</v>
      </c>
      <c r="J58" s="23">
        <v>2</v>
      </c>
      <c r="K58" s="23">
        <v>3</v>
      </c>
      <c r="L58" s="23">
        <v>4</v>
      </c>
      <c r="M58" s="23">
        <v>5</v>
      </c>
      <c r="N58" s="23">
        <v>6</v>
      </c>
      <c r="O58" s="23">
        <v>7</v>
      </c>
      <c r="P58" s="23">
        <v>8</v>
      </c>
      <c r="Q58" s="79"/>
      <c r="R58" s="86">
        <f>SUM(G58:G69)/SUM(G58:H69)</f>
        <v>0.7142857142857143</v>
      </c>
    </row>
    <row r="59" spans="1:19" x14ac:dyDescent="0.35">
      <c r="A59" s="78"/>
      <c r="B59" s="106"/>
      <c r="C59" s="4" t="s">
        <v>404</v>
      </c>
      <c r="D59" s="5" t="s">
        <v>375</v>
      </c>
      <c r="E59" s="5">
        <v>2</v>
      </c>
      <c r="F59" s="5">
        <f t="shared" ref="F59:F61" si="14">IF(D59="NA",E59,0)</f>
        <v>0</v>
      </c>
      <c r="G59" s="5">
        <f>COUNTIF(I59:P59,$G$3)*$E59</f>
        <v>0</v>
      </c>
      <c r="H59" s="5">
        <f>COUNTIF(I59:P59,$H$3)*$E59</f>
        <v>12</v>
      </c>
      <c r="I59" s="5" t="s">
        <v>376</v>
      </c>
      <c r="J59" s="5" t="s">
        <v>376</v>
      </c>
      <c r="K59" s="5" t="s">
        <v>376</v>
      </c>
      <c r="L59" s="5" t="s">
        <v>376</v>
      </c>
      <c r="M59" s="5" t="s">
        <v>376</v>
      </c>
      <c r="N59" s="5" t="s">
        <v>376</v>
      </c>
      <c r="O59" s="5"/>
      <c r="P59" s="5"/>
      <c r="Q59" s="79"/>
      <c r="R59" s="87"/>
    </row>
    <row r="60" spans="1:19" x14ac:dyDescent="0.35">
      <c r="A60" s="78"/>
      <c r="B60" s="106"/>
      <c r="C60" s="4" t="s">
        <v>401</v>
      </c>
      <c r="D60" s="5" t="s">
        <v>21</v>
      </c>
      <c r="E60" s="5">
        <v>2</v>
      </c>
      <c r="F60" s="5">
        <f t="shared" si="14"/>
        <v>0</v>
      </c>
      <c r="G60" s="5">
        <f t="shared" ref="G60:G65" si="15">COUNTIF(I60:P60,$G$3)*$E60</f>
        <v>8</v>
      </c>
      <c r="H60" s="5">
        <f>COUNTIF(I60:P60,$H$3)*$E60</f>
        <v>4</v>
      </c>
      <c r="I60" s="5" t="s">
        <v>376</v>
      </c>
      <c r="J60" s="5" t="s">
        <v>21</v>
      </c>
      <c r="K60" s="5" t="s">
        <v>21</v>
      </c>
      <c r="L60" s="5" t="s">
        <v>21</v>
      </c>
      <c r="M60" s="5" t="s">
        <v>21</v>
      </c>
      <c r="N60" s="5" t="s">
        <v>376</v>
      </c>
      <c r="O60" s="5"/>
      <c r="P60" s="5"/>
      <c r="Q60" s="79"/>
      <c r="R60" s="87"/>
    </row>
    <row r="61" spans="1:19" x14ac:dyDescent="0.35">
      <c r="A61" s="78"/>
      <c r="B61" s="106"/>
      <c r="C61" s="4" t="s">
        <v>402</v>
      </c>
      <c r="D61" s="5" t="s">
        <v>21</v>
      </c>
      <c r="E61" s="5">
        <v>2</v>
      </c>
      <c r="F61" s="5">
        <f t="shared" si="14"/>
        <v>0</v>
      </c>
      <c r="G61" s="5">
        <f t="shared" si="15"/>
        <v>8</v>
      </c>
      <c r="H61" s="5">
        <f t="shared" ref="H61:H65" si="16">COUNTIF(I61:P61,$H$3)*$E61</f>
        <v>4</v>
      </c>
      <c r="I61" s="5" t="s">
        <v>376</v>
      </c>
      <c r="J61" s="5" t="s">
        <v>21</v>
      </c>
      <c r="K61" s="5" t="s">
        <v>21</v>
      </c>
      <c r="L61" s="5" t="s">
        <v>21</v>
      </c>
      <c r="M61" s="5" t="s">
        <v>21</v>
      </c>
      <c r="N61" s="5" t="s">
        <v>376</v>
      </c>
      <c r="O61" s="5"/>
      <c r="P61" s="5"/>
      <c r="Q61" s="79"/>
      <c r="R61" s="87"/>
    </row>
    <row r="62" spans="1:19" x14ac:dyDescent="0.35">
      <c r="A62" s="78"/>
      <c r="B62" s="106"/>
      <c r="C62" s="4" t="s">
        <v>410</v>
      </c>
      <c r="D62" s="5" t="s">
        <v>21</v>
      </c>
      <c r="E62" s="5">
        <v>2</v>
      </c>
      <c r="F62" s="5">
        <f>IF(D62="NA",E62,0)</f>
        <v>0</v>
      </c>
      <c r="G62" s="5">
        <f t="shared" si="15"/>
        <v>10</v>
      </c>
      <c r="H62" s="5">
        <f t="shared" si="16"/>
        <v>2</v>
      </c>
      <c r="I62" s="5" t="s">
        <v>21</v>
      </c>
      <c r="J62" s="5" t="s">
        <v>21</v>
      </c>
      <c r="K62" s="5" t="s">
        <v>21</v>
      </c>
      <c r="L62" s="5" t="s">
        <v>21</v>
      </c>
      <c r="M62" s="5" t="s">
        <v>21</v>
      </c>
      <c r="N62" s="5" t="s">
        <v>376</v>
      </c>
      <c r="O62" s="5"/>
      <c r="P62" s="5"/>
      <c r="Q62" s="79"/>
      <c r="R62" s="87"/>
    </row>
    <row r="63" spans="1:19" x14ac:dyDescent="0.35">
      <c r="A63" s="78"/>
      <c r="B63" s="106"/>
      <c r="C63" s="4" t="s">
        <v>407</v>
      </c>
      <c r="D63" s="5" t="s">
        <v>21</v>
      </c>
      <c r="E63" s="5">
        <v>2</v>
      </c>
      <c r="F63" s="5">
        <f>IF(D63="NA",E63,0)</f>
        <v>0</v>
      </c>
      <c r="G63" s="5">
        <f t="shared" si="15"/>
        <v>10</v>
      </c>
      <c r="H63" s="5">
        <f t="shared" si="16"/>
        <v>2</v>
      </c>
      <c r="I63" s="5" t="s">
        <v>21</v>
      </c>
      <c r="J63" s="5" t="s">
        <v>21</v>
      </c>
      <c r="K63" s="5" t="s">
        <v>21</v>
      </c>
      <c r="L63" s="5" t="s">
        <v>21</v>
      </c>
      <c r="M63" s="5" t="s">
        <v>21</v>
      </c>
      <c r="N63" s="5" t="s">
        <v>376</v>
      </c>
      <c r="O63" s="5"/>
      <c r="P63" s="5"/>
      <c r="Q63" s="79"/>
      <c r="R63" s="87"/>
    </row>
    <row r="64" spans="1:19" x14ac:dyDescent="0.35">
      <c r="A64" s="78"/>
      <c r="B64" s="106"/>
      <c r="C64" s="4" t="s">
        <v>408</v>
      </c>
      <c r="D64" s="5" t="s">
        <v>21</v>
      </c>
      <c r="E64" s="5">
        <v>2</v>
      </c>
      <c r="F64" s="5">
        <f>IF(D64="NA",E64,0)</f>
        <v>0</v>
      </c>
      <c r="G64" s="5">
        <f t="shared" si="15"/>
        <v>12</v>
      </c>
      <c r="H64" s="5">
        <f t="shared" si="16"/>
        <v>0</v>
      </c>
      <c r="I64" s="5" t="s">
        <v>21</v>
      </c>
      <c r="J64" s="5" t="s">
        <v>21</v>
      </c>
      <c r="K64" s="5" t="s">
        <v>21</v>
      </c>
      <c r="L64" s="5" t="s">
        <v>21</v>
      </c>
      <c r="M64" s="5" t="s">
        <v>21</v>
      </c>
      <c r="N64" s="5" t="s">
        <v>21</v>
      </c>
      <c r="O64" s="5"/>
      <c r="P64" s="5"/>
      <c r="Q64" s="79"/>
      <c r="R64" s="87"/>
    </row>
    <row r="65" spans="1:19" x14ac:dyDescent="0.35">
      <c r="A65" s="78"/>
      <c r="B65" s="106"/>
      <c r="C65" s="4" t="s">
        <v>74</v>
      </c>
      <c r="D65" s="5" t="s">
        <v>21</v>
      </c>
      <c r="E65" s="5">
        <v>2</v>
      </c>
      <c r="F65" s="5">
        <f>IF(D65="NA",E65,0)</f>
        <v>0</v>
      </c>
      <c r="G65" s="5">
        <f t="shared" si="15"/>
        <v>12</v>
      </c>
      <c r="H65" s="5">
        <f t="shared" si="16"/>
        <v>0</v>
      </c>
      <c r="I65" s="5" t="s">
        <v>21</v>
      </c>
      <c r="J65" s="5" t="s">
        <v>21</v>
      </c>
      <c r="K65" s="5" t="s">
        <v>21</v>
      </c>
      <c r="L65" s="5" t="s">
        <v>21</v>
      </c>
      <c r="M65" s="5" t="s">
        <v>21</v>
      </c>
      <c r="N65" s="5" t="s">
        <v>21</v>
      </c>
      <c r="O65" s="5"/>
      <c r="P65" s="5"/>
      <c r="Q65" s="79"/>
      <c r="R65" s="87"/>
    </row>
    <row r="66" spans="1:19" x14ac:dyDescent="0.35">
      <c r="A66" s="78"/>
      <c r="B66" s="106"/>
      <c r="C66" s="4"/>
      <c r="D66" s="5"/>
      <c r="E66" s="5"/>
      <c r="F66" s="5"/>
      <c r="G66" s="5"/>
      <c r="H66" s="5"/>
      <c r="I66" s="13"/>
      <c r="J66" s="13"/>
      <c r="K66" s="13"/>
      <c r="L66" s="13"/>
      <c r="M66" s="13"/>
      <c r="N66" s="13"/>
      <c r="O66" s="13"/>
      <c r="P66" s="13"/>
      <c r="Q66" s="79"/>
      <c r="R66" s="87"/>
    </row>
    <row r="67" spans="1:19" x14ac:dyDescent="0.35">
      <c r="A67" s="78"/>
      <c r="B67" s="106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79"/>
      <c r="R67" s="87"/>
    </row>
    <row r="68" spans="1:19" x14ac:dyDescent="0.35">
      <c r="A68" s="78"/>
      <c r="B68" s="106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79"/>
      <c r="R68" s="87"/>
    </row>
    <row r="69" spans="1:19" x14ac:dyDescent="0.35">
      <c r="A69" s="78"/>
      <c r="B69" s="106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9"/>
      <c r="R69" s="88"/>
      <c r="S69" s="56">
        <f>R58</f>
        <v>0.7142857142857143</v>
      </c>
    </row>
    <row r="70" spans="1:19" ht="4" customHeight="1" x14ac:dyDescent="0.35"/>
    <row r="71" spans="1:19" x14ac:dyDescent="0.35">
      <c r="A71" s="78">
        <v>6</v>
      </c>
      <c r="B71" s="78" t="s">
        <v>74</v>
      </c>
      <c r="C71" s="4"/>
      <c r="D71" s="5" t="s">
        <v>376</v>
      </c>
      <c r="E71" s="5">
        <v>1</v>
      </c>
      <c r="F71" s="5">
        <f>IF($D71=$F$3,$E71,0)</f>
        <v>0</v>
      </c>
      <c r="G71" s="5">
        <f>IF(D71=$G$3,$E71,0)</f>
        <v>0</v>
      </c>
      <c r="H71" s="5">
        <f>IF($D71=$H$3,$E71,0)</f>
        <v>1</v>
      </c>
      <c r="I71" s="92"/>
      <c r="J71" s="93"/>
      <c r="K71" s="93"/>
      <c r="L71" s="93"/>
      <c r="M71" s="93"/>
      <c r="N71" s="93"/>
      <c r="O71" s="93"/>
      <c r="P71" s="94"/>
      <c r="Q71" s="79"/>
      <c r="R71" s="86">
        <f>SUM(G71:G82)/SUM(G71:H82)</f>
        <v>0</v>
      </c>
    </row>
    <row r="72" spans="1:19" x14ac:dyDescent="0.35">
      <c r="A72" s="78"/>
      <c r="B72" s="78"/>
      <c r="C72" s="4"/>
      <c r="D72" s="5" t="s">
        <v>376</v>
      </c>
      <c r="E72" s="5">
        <v>4</v>
      </c>
      <c r="F72" s="5">
        <f t="shared" ref="F72:F78" si="17">IF(D72="NA",E72,0)</f>
        <v>0</v>
      </c>
      <c r="G72" s="5">
        <f t="shared" ref="G72:G78" si="18">IF(D72=$G$3,E72,0)</f>
        <v>0</v>
      </c>
      <c r="H72" s="5">
        <f t="shared" ref="H72:H78" si="19">IF($D72=$H$3,$E72,0)</f>
        <v>4</v>
      </c>
      <c r="I72" s="92"/>
      <c r="J72" s="93"/>
      <c r="K72" s="93"/>
      <c r="L72" s="93"/>
      <c r="M72" s="93"/>
      <c r="N72" s="93"/>
      <c r="O72" s="93"/>
      <c r="P72" s="94"/>
      <c r="Q72" s="79"/>
      <c r="R72" s="87"/>
    </row>
    <row r="73" spans="1:19" x14ac:dyDescent="0.35">
      <c r="A73" s="78"/>
      <c r="B73" s="78"/>
      <c r="C73" s="4"/>
      <c r="D73" s="5" t="s">
        <v>376</v>
      </c>
      <c r="E73" s="5">
        <v>1</v>
      </c>
      <c r="F73" s="5">
        <f t="shared" si="17"/>
        <v>0</v>
      </c>
      <c r="G73" s="5">
        <f t="shared" si="18"/>
        <v>0</v>
      </c>
      <c r="H73" s="5">
        <f t="shared" si="19"/>
        <v>1</v>
      </c>
      <c r="I73" s="92"/>
      <c r="J73" s="93"/>
      <c r="K73" s="93"/>
      <c r="L73" s="93"/>
      <c r="M73" s="93"/>
      <c r="N73" s="93"/>
      <c r="O73" s="93"/>
      <c r="P73" s="94"/>
      <c r="Q73" s="79"/>
      <c r="R73" s="87"/>
    </row>
    <row r="74" spans="1:19" x14ac:dyDescent="0.35">
      <c r="A74" s="78"/>
      <c r="B74" s="78"/>
      <c r="C74" s="4"/>
      <c r="D74" s="5" t="s">
        <v>376</v>
      </c>
      <c r="E74" s="5">
        <v>2</v>
      </c>
      <c r="F74" s="5">
        <f t="shared" si="17"/>
        <v>0</v>
      </c>
      <c r="G74" s="5">
        <f t="shared" si="18"/>
        <v>0</v>
      </c>
      <c r="H74" s="5">
        <f t="shared" si="19"/>
        <v>2</v>
      </c>
      <c r="I74" s="92"/>
      <c r="J74" s="93"/>
      <c r="K74" s="93"/>
      <c r="L74" s="93"/>
      <c r="M74" s="93"/>
      <c r="N74" s="93"/>
      <c r="O74" s="93"/>
      <c r="P74" s="94"/>
      <c r="Q74" s="79"/>
      <c r="R74" s="87"/>
    </row>
    <row r="75" spans="1:19" x14ac:dyDescent="0.35">
      <c r="A75" s="78"/>
      <c r="B75" s="78"/>
      <c r="C75" s="4"/>
      <c r="D75" s="5" t="s">
        <v>376</v>
      </c>
      <c r="E75" s="5">
        <v>2</v>
      </c>
      <c r="F75" s="5">
        <f t="shared" si="17"/>
        <v>0</v>
      </c>
      <c r="G75" s="5">
        <f t="shared" si="18"/>
        <v>0</v>
      </c>
      <c r="H75" s="5">
        <f t="shared" si="19"/>
        <v>2</v>
      </c>
      <c r="I75" s="92"/>
      <c r="J75" s="93"/>
      <c r="K75" s="93"/>
      <c r="L75" s="93"/>
      <c r="M75" s="93"/>
      <c r="N75" s="93"/>
      <c r="O75" s="93"/>
      <c r="P75" s="94"/>
      <c r="Q75" s="79"/>
      <c r="R75" s="87"/>
    </row>
    <row r="76" spans="1:19" x14ac:dyDescent="0.35">
      <c r="A76" s="78"/>
      <c r="B76" s="78"/>
      <c r="C76" s="4"/>
      <c r="D76" s="5" t="s">
        <v>376</v>
      </c>
      <c r="E76" s="5">
        <v>3</v>
      </c>
      <c r="F76" s="5">
        <f t="shared" si="17"/>
        <v>0</v>
      </c>
      <c r="G76" s="5">
        <f t="shared" si="18"/>
        <v>0</v>
      </c>
      <c r="H76" s="5">
        <f t="shared" si="19"/>
        <v>3</v>
      </c>
      <c r="I76" s="92"/>
      <c r="J76" s="93"/>
      <c r="K76" s="93"/>
      <c r="L76" s="93"/>
      <c r="M76" s="93"/>
      <c r="N76" s="93"/>
      <c r="O76" s="93"/>
      <c r="P76" s="94"/>
      <c r="Q76" s="79"/>
      <c r="R76" s="87"/>
    </row>
    <row r="77" spans="1:19" x14ac:dyDescent="0.35">
      <c r="A77" s="78"/>
      <c r="B77" s="78"/>
      <c r="C77" s="4"/>
      <c r="D77" s="5" t="s">
        <v>376</v>
      </c>
      <c r="E77" s="5">
        <v>2</v>
      </c>
      <c r="F77" s="5">
        <f t="shared" si="17"/>
        <v>0</v>
      </c>
      <c r="G77" s="5">
        <f t="shared" si="18"/>
        <v>0</v>
      </c>
      <c r="H77" s="5">
        <f t="shared" si="19"/>
        <v>2</v>
      </c>
      <c r="I77" s="75"/>
      <c r="J77" s="76"/>
      <c r="K77" s="76"/>
      <c r="L77" s="76"/>
      <c r="M77" s="76"/>
      <c r="N77" s="76"/>
      <c r="O77" s="76"/>
      <c r="P77" s="77"/>
      <c r="Q77" s="79"/>
      <c r="R77" s="87"/>
    </row>
    <row r="78" spans="1:19" x14ac:dyDescent="0.35">
      <c r="A78" s="78"/>
      <c r="B78" s="78"/>
      <c r="C78" s="4"/>
      <c r="D78" s="5" t="s">
        <v>376</v>
      </c>
      <c r="E78" s="5">
        <v>2</v>
      </c>
      <c r="F78" s="5">
        <f t="shared" si="17"/>
        <v>0</v>
      </c>
      <c r="G78" s="5">
        <f t="shared" si="18"/>
        <v>0</v>
      </c>
      <c r="H78" s="5">
        <f t="shared" si="19"/>
        <v>2</v>
      </c>
      <c r="I78" s="92"/>
      <c r="J78" s="93"/>
      <c r="K78" s="93"/>
      <c r="L78" s="93"/>
      <c r="M78" s="93"/>
      <c r="N78" s="93"/>
      <c r="O78" s="93"/>
      <c r="P78" s="94"/>
      <c r="Q78" s="79"/>
      <c r="R78" s="87"/>
    </row>
    <row r="79" spans="1:19" x14ac:dyDescent="0.35">
      <c r="A79" s="78"/>
      <c r="B79" s="78"/>
      <c r="C79" s="4"/>
      <c r="D79" s="5"/>
      <c r="E79" s="5"/>
      <c r="F79" s="5"/>
      <c r="G79" s="5"/>
      <c r="H79" s="5"/>
      <c r="I79" s="92"/>
      <c r="J79" s="93"/>
      <c r="K79" s="93"/>
      <c r="L79" s="93"/>
      <c r="M79" s="93"/>
      <c r="N79" s="93"/>
      <c r="O79" s="93"/>
      <c r="P79" s="94"/>
      <c r="Q79" s="79"/>
      <c r="R79" s="87"/>
    </row>
    <row r="80" spans="1:19" x14ac:dyDescent="0.35">
      <c r="A80" s="78"/>
      <c r="B80" s="78"/>
      <c r="C80" s="4"/>
      <c r="D80" s="5"/>
      <c r="E80" s="5"/>
      <c r="F80" s="5"/>
      <c r="G80" s="5"/>
      <c r="H80" s="5"/>
      <c r="I80" s="92"/>
      <c r="J80" s="93"/>
      <c r="K80" s="93"/>
      <c r="L80" s="93"/>
      <c r="M80" s="93"/>
      <c r="N80" s="93"/>
      <c r="O80" s="93"/>
      <c r="P80" s="94"/>
      <c r="Q80" s="79"/>
      <c r="R80" s="87"/>
    </row>
    <row r="81" spans="1:19" x14ac:dyDescent="0.35">
      <c r="A81" s="78"/>
      <c r="B81" s="78"/>
      <c r="C81" s="4"/>
      <c r="D81" s="5"/>
      <c r="E81" s="5"/>
      <c r="F81" s="5"/>
      <c r="G81" s="5"/>
      <c r="H81" s="5"/>
      <c r="I81" s="92"/>
      <c r="J81" s="93"/>
      <c r="K81" s="93"/>
      <c r="L81" s="93"/>
      <c r="M81" s="93"/>
      <c r="N81" s="93"/>
      <c r="O81" s="93"/>
      <c r="P81" s="94"/>
      <c r="Q81" s="79"/>
      <c r="R81" s="87"/>
    </row>
    <row r="82" spans="1:19" x14ac:dyDescent="0.35">
      <c r="A82" s="78"/>
      <c r="B82" s="78"/>
      <c r="C82" s="4"/>
      <c r="D82" s="5"/>
      <c r="E82" s="5"/>
      <c r="F82" s="5"/>
      <c r="G82" s="5"/>
      <c r="H82" s="5"/>
      <c r="I82" s="92"/>
      <c r="J82" s="93"/>
      <c r="K82" s="93"/>
      <c r="L82" s="93"/>
      <c r="M82" s="93"/>
      <c r="N82" s="93"/>
      <c r="O82" s="93"/>
      <c r="P82" s="94"/>
      <c r="Q82" s="79"/>
      <c r="R82" s="88"/>
      <c r="S82" s="56">
        <f>R71</f>
        <v>0</v>
      </c>
    </row>
    <row r="84" spans="1:19" x14ac:dyDescent="0.35">
      <c r="R84" s="56">
        <f>AVERAGE(R6,R19,R32,R45,R58,R71)</f>
        <v>0.61654135338345872</v>
      </c>
    </row>
  </sheetData>
  <mergeCells count="42">
    <mergeCell ref="A71:A82"/>
    <mergeCell ref="B71:B82"/>
    <mergeCell ref="I71:P71"/>
    <mergeCell ref="Q71:Q82"/>
    <mergeCell ref="I77:P77"/>
    <mergeCell ref="I78:P78"/>
    <mergeCell ref="I79:P79"/>
    <mergeCell ref="I80:P80"/>
    <mergeCell ref="I81:P81"/>
    <mergeCell ref="R58:R69"/>
    <mergeCell ref="Q45:Q56"/>
    <mergeCell ref="R45:R56"/>
    <mergeCell ref="R71:R82"/>
    <mergeCell ref="I72:P72"/>
    <mergeCell ref="I73:P73"/>
    <mergeCell ref="I74:P74"/>
    <mergeCell ref="I75:P75"/>
    <mergeCell ref="I76:P76"/>
    <mergeCell ref="I82:P82"/>
    <mergeCell ref="A45:A56"/>
    <mergeCell ref="B45:B56"/>
    <mergeCell ref="A58:A69"/>
    <mergeCell ref="B58:B69"/>
    <mergeCell ref="Q58:Q69"/>
    <mergeCell ref="A19:A30"/>
    <mergeCell ref="B19:B30"/>
    <mergeCell ref="Q19:Q30"/>
    <mergeCell ref="R19:R30"/>
    <mergeCell ref="A32:A43"/>
    <mergeCell ref="B32:B43"/>
    <mergeCell ref="Q32:Q43"/>
    <mergeCell ref="R32:R43"/>
    <mergeCell ref="I41:P41"/>
    <mergeCell ref="I42:P42"/>
    <mergeCell ref="I43:P43"/>
    <mergeCell ref="Q6:Q17"/>
    <mergeCell ref="R6:R17"/>
    <mergeCell ref="A1:P1"/>
    <mergeCell ref="I3:P3"/>
    <mergeCell ref="I5:P5"/>
    <mergeCell ref="A6:A17"/>
    <mergeCell ref="B6:B17"/>
  </mergeCells>
  <conditionalFormatting sqref="D1:D30">
    <cfRule type="cellIs" dxfId="75" priority="64" operator="equal">
      <formula>"Y"</formula>
    </cfRule>
    <cfRule type="cellIs" dxfId="74" priority="63" operator="equal">
      <formula>"N"</formula>
    </cfRule>
  </conditionalFormatting>
  <conditionalFormatting sqref="D32:D78">
    <cfRule type="cellIs" dxfId="73" priority="1" operator="equal">
      <formula>"N"</formula>
    </cfRule>
  </conditionalFormatting>
  <conditionalFormatting sqref="D32:D82">
    <cfRule type="cellIs" dxfId="72" priority="2" operator="equal">
      <formula>"Y"</formula>
    </cfRule>
  </conditionalFormatting>
  <conditionalFormatting sqref="D81 F81">
    <cfRule type="cellIs" dxfId="71" priority="99" operator="equal">
      <formula>"N"</formula>
    </cfRule>
  </conditionalFormatting>
  <conditionalFormatting sqref="D82:H82">
    <cfRule type="cellIs" dxfId="70" priority="98" operator="equal">
      <formula>"Y"</formula>
    </cfRule>
    <cfRule type="cellIs" dxfId="69" priority="97" operator="equal">
      <formula>"N"</formula>
    </cfRule>
  </conditionalFormatting>
  <conditionalFormatting sqref="D2:P2 D4:P4">
    <cfRule type="cellIs" dxfId="68" priority="126" operator="equal">
      <formula>"Y"</formula>
    </cfRule>
    <cfRule type="cellIs" dxfId="67" priority="125" operator="equal">
      <formula>"N"</formula>
    </cfRule>
  </conditionalFormatting>
  <conditionalFormatting sqref="D17:P18">
    <cfRule type="cellIs" dxfId="66" priority="48" operator="equal">
      <formula>"Y"</formula>
    </cfRule>
    <cfRule type="cellIs" dxfId="65" priority="47" operator="equal">
      <formula>"N"</formula>
    </cfRule>
  </conditionalFormatting>
  <conditionalFormatting sqref="D30:P31">
    <cfRule type="cellIs" dxfId="64" priority="104" operator="equal">
      <formula>"Y"</formula>
    </cfRule>
    <cfRule type="cellIs" dxfId="63" priority="103" operator="equal">
      <formula>"N"</formula>
    </cfRule>
  </conditionalFormatting>
  <conditionalFormatting sqref="D56:P57">
    <cfRule type="cellIs" dxfId="62" priority="15" operator="equal">
      <formula>"N"</formula>
    </cfRule>
    <cfRule type="cellIs" dxfId="61" priority="16" operator="equal">
      <formula>"Y"</formula>
    </cfRule>
  </conditionalFormatting>
  <conditionalFormatting sqref="D69:P70">
    <cfRule type="cellIs" dxfId="60" priority="3" operator="equal">
      <formula>"N"</formula>
    </cfRule>
    <cfRule type="cellIs" dxfId="59" priority="4" operator="equal">
      <formula>"Y"</formula>
    </cfRule>
  </conditionalFormatting>
  <conditionalFormatting sqref="D83:P1048576">
    <cfRule type="cellIs" dxfId="58" priority="127" operator="equal">
      <formula>"N"</formula>
    </cfRule>
    <cfRule type="cellIs" dxfId="57" priority="128" operator="equal">
      <formula>"Y"</formula>
    </cfRule>
  </conditionalFormatting>
  <conditionalFormatting sqref="E71:E72 E75:E78">
    <cfRule type="cellIs" dxfId="56" priority="96" operator="equal">
      <formula>"Y"</formula>
    </cfRule>
    <cfRule type="cellIs" dxfId="55" priority="95" operator="equal">
      <formula>"N"</formula>
    </cfRule>
  </conditionalFormatting>
  <conditionalFormatting sqref="E6:H7 G14:P14">
    <cfRule type="cellIs" dxfId="54" priority="53" operator="equal">
      <formula>"N"</formula>
    </cfRule>
    <cfRule type="cellIs" dxfId="53" priority="54" operator="equal">
      <formula>"Y"</formula>
    </cfRule>
  </conditionalFormatting>
  <conditionalFormatting sqref="E3:I3">
    <cfRule type="cellIs" dxfId="52" priority="122" operator="equal">
      <formula>"Y"</formula>
    </cfRule>
    <cfRule type="cellIs" dxfId="51" priority="121" operator="equal">
      <formula>"N"</formula>
    </cfRule>
  </conditionalFormatting>
  <conditionalFormatting sqref="E5:I5">
    <cfRule type="cellIs" dxfId="50" priority="115" operator="equal">
      <formula>"N"</formula>
    </cfRule>
    <cfRule type="cellIs" dxfId="49" priority="116" operator="equal">
      <formula>"Y"</formula>
    </cfRule>
  </conditionalFormatting>
  <conditionalFormatting sqref="E19:P19 E20:H20 I20:P26 G27:P27">
    <cfRule type="cellIs" dxfId="48" priority="112" operator="equal">
      <formula>"Y"</formula>
    </cfRule>
    <cfRule type="cellIs" dxfId="47" priority="111" operator="equal">
      <formula>"N"</formula>
    </cfRule>
  </conditionalFormatting>
  <conditionalFormatting sqref="E32:P32 E33:H33 I33:P39 G40:P40">
    <cfRule type="cellIs" dxfId="46" priority="31" operator="equal">
      <formula>"N"</formula>
    </cfRule>
    <cfRule type="cellIs" dxfId="45" priority="32" operator="equal">
      <formula>"Y"</formula>
    </cfRule>
  </conditionalFormatting>
  <conditionalFormatting sqref="E45:P45 E46:H46 I46:P52 G53:P53">
    <cfRule type="cellIs" dxfId="44" priority="22" operator="equal">
      <formula>"Y"</formula>
    </cfRule>
    <cfRule type="cellIs" dxfId="43" priority="21" operator="equal">
      <formula>"N"</formula>
    </cfRule>
  </conditionalFormatting>
  <conditionalFormatting sqref="E58:P58 E59:H59 I59:P65 G66:P66">
    <cfRule type="cellIs" dxfId="42" priority="9" operator="equal">
      <formula>"N"</formula>
    </cfRule>
    <cfRule type="cellIs" dxfId="41" priority="10" operator="equal">
      <formula>"Y"</formula>
    </cfRule>
  </conditionalFormatting>
  <conditionalFormatting sqref="F8:F14">
    <cfRule type="cellIs" dxfId="40" priority="52" operator="equal">
      <formula>"Y"</formula>
    </cfRule>
    <cfRule type="cellIs" dxfId="39" priority="51" operator="equal">
      <formula>"N"</formula>
    </cfRule>
  </conditionalFormatting>
  <conditionalFormatting sqref="F16">
    <cfRule type="cellIs" dxfId="38" priority="56" operator="equal">
      <formula>"Y"</formula>
    </cfRule>
    <cfRule type="cellIs" dxfId="37" priority="55" operator="equal">
      <formula>"N"</formula>
    </cfRule>
  </conditionalFormatting>
  <conditionalFormatting sqref="F21:F27">
    <cfRule type="cellIs" dxfId="36" priority="110" operator="equal">
      <formula>"Y"</formula>
    </cfRule>
    <cfRule type="cellIs" dxfId="35" priority="109" operator="equal">
      <formula>"N"</formula>
    </cfRule>
  </conditionalFormatting>
  <conditionalFormatting sqref="F29">
    <cfRule type="cellIs" dxfId="34" priority="114" operator="equal">
      <formula>"Y"</formula>
    </cfRule>
    <cfRule type="cellIs" dxfId="33" priority="113" operator="equal">
      <formula>"N"</formula>
    </cfRule>
  </conditionalFormatting>
  <conditionalFormatting sqref="F34:F42">
    <cfRule type="cellIs" dxfId="32" priority="29" operator="equal">
      <formula>"N"</formula>
    </cfRule>
    <cfRule type="cellIs" dxfId="31" priority="30" operator="equal">
      <formula>"Y"</formula>
    </cfRule>
  </conditionalFormatting>
  <conditionalFormatting sqref="F47:F53">
    <cfRule type="cellIs" dxfId="30" priority="20" operator="equal">
      <formula>"Y"</formula>
    </cfRule>
    <cfRule type="cellIs" dxfId="29" priority="19" operator="equal">
      <formula>"N"</formula>
    </cfRule>
  </conditionalFormatting>
  <conditionalFormatting sqref="F55">
    <cfRule type="cellIs" dxfId="28" priority="23" operator="equal">
      <formula>"N"</formula>
    </cfRule>
    <cfRule type="cellIs" dxfId="27" priority="24" operator="equal">
      <formula>"Y"</formula>
    </cfRule>
  </conditionalFormatting>
  <conditionalFormatting sqref="F60:F66">
    <cfRule type="cellIs" dxfId="26" priority="7" operator="equal">
      <formula>"N"</formula>
    </cfRule>
    <cfRule type="cellIs" dxfId="25" priority="8" operator="equal">
      <formula>"Y"</formula>
    </cfRule>
  </conditionalFormatting>
  <conditionalFormatting sqref="F68">
    <cfRule type="cellIs" dxfId="24" priority="11" operator="equal">
      <formula>"N"</formula>
    </cfRule>
    <cfRule type="cellIs" dxfId="23" priority="12" operator="equal">
      <formula>"Y"</formula>
    </cfRule>
  </conditionalFormatting>
  <conditionalFormatting sqref="F71:F78">
    <cfRule type="cellIs" dxfId="22" priority="91" operator="equal">
      <formula>"N"</formula>
    </cfRule>
    <cfRule type="cellIs" dxfId="21" priority="92" operator="equal">
      <formula>"Y"</formula>
    </cfRule>
  </conditionalFormatting>
  <conditionalFormatting sqref="F81">
    <cfRule type="cellIs" dxfId="20" priority="100" operator="equal">
      <formula>"Y"</formula>
    </cfRule>
  </conditionalFormatting>
  <conditionalFormatting sqref="G8:H13 E10:E14">
    <cfRule type="cellIs" dxfId="19" priority="49" operator="equal">
      <formula>"N"</formula>
    </cfRule>
    <cfRule type="cellIs" dxfId="18" priority="50" operator="equal">
      <formula>"Y"</formula>
    </cfRule>
  </conditionalFormatting>
  <conditionalFormatting sqref="G21:H26 E23:E27">
    <cfRule type="cellIs" dxfId="17" priority="107" operator="equal">
      <formula>"N"</formula>
    </cfRule>
    <cfRule type="cellIs" dxfId="16" priority="108" operator="equal">
      <formula>"Y"</formula>
    </cfRule>
  </conditionalFormatting>
  <conditionalFormatting sqref="G34:H39 E36:E41">
    <cfRule type="cellIs" dxfId="15" priority="28" operator="equal">
      <formula>"Y"</formula>
    </cfRule>
    <cfRule type="cellIs" dxfId="14" priority="27" operator="equal">
      <formula>"N"</formula>
    </cfRule>
  </conditionalFormatting>
  <conditionalFormatting sqref="G41:H41 D43:H44">
    <cfRule type="cellIs" dxfId="13" priority="119" operator="equal">
      <formula>"N"</formula>
    </cfRule>
    <cfRule type="cellIs" dxfId="12" priority="120" operator="equal">
      <formula>"Y"</formula>
    </cfRule>
  </conditionalFormatting>
  <conditionalFormatting sqref="G47:H52 E49:E53">
    <cfRule type="cellIs" dxfId="11" priority="18" operator="equal">
      <formula>"Y"</formula>
    </cfRule>
    <cfRule type="cellIs" dxfId="10" priority="17" operator="equal">
      <formula>"N"</formula>
    </cfRule>
  </conditionalFormatting>
  <conditionalFormatting sqref="G60:H65 E62:E66">
    <cfRule type="cellIs" dxfId="9" priority="6" operator="equal">
      <formula>"Y"</formula>
    </cfRule>
    <cfRule type="cellIs" dxfId="8" priority="5" operator="equal">
      <formula>"N"</formula>
    </cfRule>
  </conditionalFormatting>
  <conditionalFormatting sqref="G71:H77">
    <cfRule type="cellIs" dxfId="7" priority="93" operator="equal">
      <formula>"N"</formula>
    </cfRule>
    <cfRule type="cellIs" dxfId="6" priority="94" operator="equal">
      <formula>"Y"</formula>
    </cfRule>
  </conditionalFormatting>
  <conditionalFormatting sqref="I41:I44">
    <cfRule type="cellIs" dxfId="5" priority="105" operator="equal">
      <formula>"N"</formula>
    </cfRule>
    <cfRule type="cellIs" dxfId="4" priority="106" operator="equal">
      <formula>"Y"</formula>
    </cfRule>
  </conditionalFormatting>
  <conditionalFormatting sqref="I71:I82">
    <cfRule type="cellIs" dxfId="3" priority="90" operator="equal">
      <formula>"Y"</formula>
    </cfRule>
    <cfRule type="cellIs" dxfId="2" priority="89" operator="equal">
      <formula>"N"</formula>
    </cfRule>
  </conditionalFormatting>
  <conditionalFormatting sqref="I6:P13">
    <cfRule type="cellIs" dxfId="1" priority="33" operator="equal">
      <formula>"N"</formula>
    </cfRule>
    <cfRule type="cellIs" dxfId="0" priority="34" operator="equal">
      <formula>"Y"</formula>
    </cfRule>
  </conditionalFormatting>
  <printOptions horizontalCentered="1"/>
  <pageMargins left="0.19685039370078741" right="0.19685039370078741" top="0.15748031496062992" bottom="0.19685039370078741" header="0.11811023622047245" footer="0"/>
  <pageSetup scale="95" fitToHeight="0" orientation="landscape" r:id="rId1"/>
  <headerFooter>
    <oddFooter>&amp;L5S Report&amp;CN6A Branch&amp;RPage &amp;P of &amp;N</oddFooter>
  </headerFooter>
  <rowBreaks count="1" manualBreakCount="1">
    <brk id="43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25</vt:i4>
      </vt:variant>
    </vt:vector>
  </HeadingPairs>
  <TitlesOfParts>
    <vt:vector size="39" baseType="lpstr">
      <vt:lpstr>Summary each location</vt:lpstr>
      <vt:lpstr>Summary for month</vt:lpstr>
      <vt:lpstr>Service Reception</vt:lpstr>
      <vt:lpstr>Canteen, Fm locker room</vt:lpstr>
      <vt:lpstr>Zone A</vt:lpstr>
      <vt:lpstr>Zone B</vt:lpstr>
      <vt:lpstr>Car washing</vt:lpstr>
      <vt:lpstr>Unit recondition</vt:lpstr>
      <vt:lpstr>Car washing, waste oil</vt:lpstr>
      <vt:lpstr>WSC Room</vt:lpstr>
      <vt:lpstr>Parts, Warranty</vt:lpstr>
      <vt:lpstr>ESMS-Water Quality</vt:lpstr>
      <vt:lpstr>ESMS-Waste segragation</vt:lpstr>
      <vt:lpstr>Staff Uniform</vt:lpstr>
      <vt:lpstr>'Canteen, Fm locker room'!Print_Area</vt:lpstr>
      <vt:lpstr>'Car washing'!Print_Area</vt:lpstr>
      <vt:lpstr>'Car washing, waste oil'!Print_Area</vt:lpstr>
      <vt:lpstr>'ESMS-Waste segragation'!Print_Area</vt:lpstr>
      <vt:lpstr>'ESMS-Water Quality'!Print_Area</vt:lpstr>
      <vt:lpstr>'Parts, Warranty'!Print_Area</vt:lpstr>
      <vt:lpstr>'Service Reception'!Print_Area</vt:lpstr>
      <vt:lpstr>'Staff Uniform'!Print_Area</vt:lpstr>
      <vt:lpstr>'Summary each location'!Print_Area</vt:lpstr>
      <vt:lpstr>'Summary for month'!Print_Area</vt:lpstr>
      <vt:lpstr>'Unit recondition'!Print_Area</vt:lpstr>
      <vt:lpstr>'WSC Room'!Print_Area</vt:lpstr>
      <vt:lpstr>'Zone A'!Print_Area</vt:lpstr>
      <vt:lpstr>'Canteen, Fm locker room'!Print_Titles</vt:lpstr>
      <vt:lpstr>'Car washing'!Print_Titles</vt:lpstr>
      <vt:lpstr>'Car washing, waste oil'!Print_Titles</vt:lpstr>
      <vt:lpstr>'ESMS-Waste segragation'!Print_Titles</vt:lpstr>
      <vt:lpstr>'ESMS-Water Quality'!Print_Titles</vt:lpstr>
      <vt:lpstr>'Parts, Warranty'!Print_Titles</vt:lpstr>
      <vt:lpstr>'Service Reception'!Print_Titles</vt:lpstr>
      <vt:lpstr>'Staff Uniform'!Print_Titles</vt:lpstr>
      <vt:lpstr>'Unit recondition'!Print_Titles</vt:lpstr>
      <vt:lpstr>'WSC Room'!Print_Titles</vt:lpstr>
      <vt:lpstr>'Zone A'!Print_Titles</vt:lpstr>
      <vt:lpstr>'Zone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Pichnika Sar</dc:creator>
  <cp:lastModifiedBy>Pronpun Naweeprasert (Sine)</cp:lastModifiedBy>
  <cp:lastPrinted>2024-10-10T06:50:22Z</cp:lastPrinted>
  <dcterms:created xsi:type="dcterms:W3CDTF">2024-01-02T04:53:38Z</dcterms:created>
  <dcterms:modified xsi:type="dcterms:W3CDTF">2026-05-15T01:37:08Z</dcterms:modified>
</cp:coreProperties>
</file>