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eriSkillInternship\google drive files\Project 2 - Diabetes Data\"/>
    </mc:Choice>
  </mc:AlternateContent>
  <bookViews>
    <workbookView xWindow="0" yWindow="0" windowWidth="20490" windowHeight="7635" tabRatio="759" activeTab="5"/>
  </bookViews>
  <sheets>
    <sheet name="Diabetes" sheetId="1" r:id="rId1"/>
    <sheet name="Diabetes_WorkingSheet" sheetId="2" r:id="rId2"/>
    <sheet name="Diabetes_Conditional_Formating" sheetId="9" r:id="rId3"/>
    <sheet name="Diabetes_Statistics" sheetId="8" r:id="rId4"/>
    <sheet name="Pivot_Table" sheetId="6" r:id="rId5"/>
    <sheet name="Dashboard" sheetId="7" r:id="rId6"/>
  </sheets>
  <definedNames>
    <definedName name="_xlnm._FilterDatabase" localSheetId="2" hidden="1">Diabetes_Conditional_Formating!$B$1:$K$769</definedName>
    <definedName name="_xlnm._FilterDatabase" localSheetId="3" hidden="1">Diabetes_Statistics!#REF!</definedName>
    <definedName name="_xlnm._FilterDatabase" localSheetId="1" hidden="1">Diabetes_WorkingSheet!$B$1:$K$769</definedName>
    <definedName name="_xlnm.Print_Titles" localSheetId="2">Diabetes_Conditional_Formating!$1:$1</definedName>
    <definedName name="_xlnm.Print_Titles" localSheetId="1">Diabetes_WorkingSheet!$1:$1</definedName>
    <definedName name="Slicer_AgeCategories">#N/A</definedName>
    <definedName name="Slicer_Exist_Cases">#N/A</definedName>
    <definedName name="Slicer_Pregnancies">#N/A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69" i="9" l="1"/>
  <c r="J768" i="9"/>
  <c r="J767" i="9"/>
  <c r="J766" i="9"/>
  <c r="J765" i="9"/>
  <c r="J764" i="9"/>
  <c r="J763" i="9"/>
  <c r="J762" i="9"/>
  <c r="J761" i="9"/>
  <c r="J760" i="9"/>
  <c r="J759" i="9"/>
  <c r="J758" i="9"/>
  <c r="J757" i="9"/>
  <c r="J756" i="9"/>
  <c r="J755" i="9"/>
  <c r="J754" i="9"/>
  <c r="J753" i="9"/>
  <c r="J752" i="9"/>
  <c r="J751" i="9"/>
  <c r="J750" i="9"/>
  <c r="J749" i="9"/>
  <c r="J748" i="9"/>
  <c r="J747" i="9"/>
  <c r="J746" i="9"/>
  <c r="J745" i="9"/>
  <c r="J744" i="9"/>
  <c r="J743" i="9"/>
  <c r="J742" i="9"/>
  <c r="J741" i="9"/>
  <c r="J740" i="9"/>
  <c r="J739" i="9"/>
  <c r="J738" i="9"/>
  <c r="J737" i="9"/>
  <c r="J736" i="9"/>
  <c r="J735" i="9"/>
  <c r="J734" i="9"/>
  <c r="J733" i="9"/>
  <c r="J732" i="9"/>
  <c r="J731" i="9"/>
  <c r="J730" i="9"/>
  <c r="J729" i="9"/>
  <c r="J728" i="9"/>
  <c r="J727" i="9"/>
  <c r="J726" i="9"/>
  <c r="J725" i="9"/>
  <c r="J724" i="9"/>
  <c r="J723" i="9"/>
  <c r="J722" i="9"/>
  <c r="J721" i="9"/>
  <c r="J720" i="9"/>
  <c r="J719" i="9"/>
  <c r="J718" i="9"/>
  <c r="J717" i="9"/>
  <c r="J716" i="9"/>
  <c r="J715" i="9"/>
  <c r="J714" i="9"/>
  <c r="J713" i="9"/>
  <c r="J712" i="9"/>
  <c r="J711" i="9"/>
  <c r="J710" i="9"/>
  <c r="J709" i="9"/>
  <c r="J708" i="9"/>
  <c r="J707" i="9"/>
  <c r="J706" i="9"/>
  <c r="J705" i="9"/>
  <c r="J704" i="9"/>
  <c r="J703" i="9"/>
  <c r="J702" i="9"/>
  <c r="J701" i="9"/>
  <c r="J700" i="9"/>
  <c r="J699" i="9"/>
  <c r="J698" i="9"/>
  <c r="J697" i="9"/>
  <c r="J696" i="9"/>
  <c r="J695" i="9"/>
  <c r="J694" i="9"/>
  <c r="J693" i="9"/>
  <c r="J692" i="9"/>
  <c r="J691" i="9"/>
  <c r="J690" i="9"/>
  <c r="J689" i="9"/>
  <c r="J688" i="9"/>
  <c r="J687" i="9"/>
  <c r="J686" i="9"/>
  <c r="J685" i="9"/>
  <c r="J684" i="9"/>
  <c r="J683" i="9"/>
  <c r="J682" i="9"/>
  <c r="J681" i="9"/>
  <c r="J680" i="9"/>
  <c r="J679" i="9"/>
  <c r="J678" i="9"/>
  <c r="J677" i="9"/>
  <c r="J676" i="9"/>
  <c r="J675" i="9"/>
  <c r="J674" i="9"/>
  <c r="J673" i="9"/>
  <c r="J672" i="9"/>
  <c r="J671" i="9"/>
  <c r="J670" i="9"/>
  <c r="J669" i="9"/>
  <c r="J668" i="9"/>
  <c r="J667" i="9"/>
  <c r="J666" i="9"/>
  <c r="J665" i="9"/>
  <c r="J664" i="9"/>
  <c r="J663" i="9"/>
  <c r="J662" i="9"/>
  <c r="J661" i="9"/>
  <c r="J660" i="9"/>
  <c r="J659" i="9"/>
  <c r="J658" i="9"/>
  <c r="J657" i="9"/>
  <c r="J656" i="9"/>
  <c r="J655" i="9"/>
  <c r="J654" i="9"/>
  <c r="J653" i="9"/>
  <c r="J652" i="9"/>
  <c r="J651" i="9"/>
  <c r="J650" i="9"/>
  <c r="J649" i="9"/>
  <c r="J648" i="9"/>
  <c r="J647" i="9"/>
  <c r="J646" i="9"/>
  <c r="J645" i="9"/>
  <c r="J644" i="9"/>
  <c r="J643" i="9"/>
  <c r="J642" i="9"/>
  <c r="J641" i="9"/>
  <c r="J640" i="9"/>
  <c r="J639" i="9"/>
  <c r="J638" i="9"/>
  <c r="J637" i="9"/>
  <c r="J636" i="9"/>
  <c r="J635" i="9"/>
  <c r="J634" i="9"/>
  <c r="J633" i="9"/>
  <c r="J632" i="9"/>
  <c r="J631" i="9"/>
  <c r="J630" i="9"/>
  <c r="J629" i="9"/>
  <c r="J628" i="9"/>
  <c r="J627" i="9"/>
  <c r="J626" i="9"/>
  <c r="J625" i="9"/>
  <c r="J624" i="9"/>
  <c r="J623" i="9"/>
  <c r="J622" i="9"/>
  <c r="J621" i="9"/>
  <c r="J620" i="9"/>
  <c r="J619" i="9"/>
  <c r="J618" i="9"/>
  <c r="J617" i="9"/>
  <c r="J616" i="9"/>
  <c r="J615" i="9"/>
  <c r="J614" i="9"/>
  <c r="J613" i="9"/>
  <c r="J612" i="9"/>
  <c r="J611" i="9"/>
  <c r="J610" i="9"/>
  <c r="J609" i="9"/>
  <c r="J608" i="9"/>
  <c r="J607" i="9"/>
  <c r="J606" i="9"/>
  <c r="J605" i="9"/>
  <c r="J604" i="9"/>
  <c r="J603" i="9"/>
  <c r="J602" i="9"/>
  <c r="J601" i="9"/>
  <c r="J600" i="9"/>
  <c r="J599" i="9"/>
  <c r="J598" i="9"/>
  <c r="J597" i="9"/>
  <c r="J596" i="9"/>
  <c r="J595" i="9"/>
  <c r="J594" i="9"/>
  <c r="J593" i="9"/>
  <c r="J592" i="9"/>
  <c r="J591" i="9"/>
  <c r="J590" i="9"/>
  <c r="J589" i="9"/>
  <c r="J588" i="9"/>
  <c r="J587" i="9"/>
  <c r="J586" i="9"/>
  <c r="J585" i="9"/>
  <c r="J584" i="9"/>
  <c r="J583" i="9"/>
  <c r="J582" i="9"/>
  <c r="J581" i="9"/>
  <c r="J580" i="9"/>
  <c r="J579" i="9"/>
  <c r="J578" i="9"/>
  <c r="J577" i="9"/>
  <c r="J576" i="9"/>
  <c r="J575" i="9"/>
  <c r="J574" i="9"/>
  <c r="J573" i="9"/>
  <c r="J572" i="9"/>
  <c r="J571" i="9"/>
  <c r="J570" i="9"/>
  <c r="J569" i="9"/>
  <c r="J568" i="9"/>
  <c r="J567" i="9"/>
  <c r="J566" i="9"/>
  <c r="J565" i="9"/>
  <c r="J564" i="9"/>
  <c r="J563" i="9"/>
  <c r="J562" i="9"/>
  <c r="J561" i="9"/>
  <c r="J560" i="9"/>
  <c r="J559" i="9"/>
  <c r="J558" i="9"/>
  <c r="J557" i="9"/>
  <c r="J556" i="9"/>
  <c r="J555" i="9"/>
  <c r="J554" i="9"/>
  <c r="J553" i="9"/>
  <c r="J552" i="9"/>
  <c r="J551" i="9"/>
  <c r="J550" i="9"/>
  <c r="J549" i="9"/>
  <c r="J548" i="9"/>
  <c r="J547" i="9"/>
  <c r="J546" i="9"/>
  <c r="J545" i="9"/>
  <c r="J544" i="9"/>
  <c r="J543" i="9"/>
  <c r="J542" i="9"/>
  <c r="J541" i="9"/>
  <c r="J540" i="9"/>
  <c r="J539" i="9"/>
  <c r="J538" i="9"/>
  <c r="J537" i="9"/>
  <c r="J536" i="9"/>
  <c r="J535" i="9"/>
  <c r="J534" i="9"/>
  <c r="J533" i="9"/>
  <c r="J532" i="9"/>
  <c r="J531" i="9"/>
  <c r="J530" i="9"/>
  <c r="J529" i="9"/>
  <c r="J528" i="9"/>
  <c r="J527" i="9"/>
  <c r="J526" i="9"/>
  <c r="J525" i="9"/>
  <c r="J524" i="9"/>
  <c r="J523" i="9"/>
  <c r="J522" i="9"/>
  <c r="J521" i="9"/>
  <c r="J520" i="9"/>
  <c r="J519" i="9"/>
  <c r="J518" i="9"/>
  <c r="J517" i="9"/>
  <c r="J516" i="9"/>
  <c r="J515" i="9"/>
  <c r="J514" i="9"/>
  <c r="J513" i="9"/>
  <c r="J512" i="9"/>
  <c r="J511" i="9"/>
  <c r="J510" i="9"/>
  <c r="J509" i="9"/>
  <c r="J508" i="9"/>
  <c r="J507" i="9"/>
  <c r="J506" i="9"/>
  <c r="J505" i="9"/>
  <c r="J504" i="9"/>
  <c r="J503" i="9"/>
  <c r="J502" i="9"/>
  <c r="J501" i="9"/>
  <c r="J500" i="9"/>
  <c r="J499" i="9"/>
  <c r="J498" i="9"/>
  <c r="J497" i="9"/>
  <c r="J496" i="9"/>
  <c r="J495" i="9"/>
  <c r="J494" i="9"/>
  <c r="J493" i="9"/>
  <c r="J492" i="9"/>
  <c r="J491" i="9"/>
  <c r="J490" i="9"/>
  <c r="J489" i="9"/>
  <c r="J488" i="9"/>
  <c r="J487" i="9"/>
  <c r="J486" i="9"/>
  <c r="J485" i="9"/>
  <c r="J484" i="9"/>
  <c r="J483" i="9"/>
  <c r="J482" i="9"/>
  <c r="J481" i="9"/>
  <c r="J480" i="9"/>
  <c r="J479" i="9"/>
  <c r="J478" i="9"/>
  <c r="J477" i="9"/>
  <c r="J476" i="9"/>
  <c r="J475" i="9"/>
  <c r="J474" i="9"/>
  <c r="J473" i="9"/>
  <c r="J472" i="9"/>
  <c r="J471" i="9"/>
  <c r="J470" i="9"/>
  <c r="J469" i="9"/>
  <c r="J468" i="9"/>
  <c r="J467" i="9"/>
  <c r="J466" i="9"/>
  <c r="J465" i="9"/>
  <c r="J464" i="9"/>
  <c r="J463" i="9"/>
  <c r="J462" i="9"/>
  <c r="J461" i="9"/>
  <c r="J460" i="9"/>
  <c r="J459" i="9"/>
  <c r="J458" i="9"/>
  <c r="J457" i="9"/>
  <c r="J456" i="9"/>
  <c r="J455" i="9"/>
  <c r="J454" i="9"/>
  <c r="J453" i="9"/>
  <c r="J452" i="9"/>
  <c r="J451" i="9"/>
  <c r="J450" i="9"/>
  <c r="J449" i="9"/>
  <c r="J448" i="9"/>
  <c r="J447" i="9"/>
  <c r="J446" i="9"/>
  <c r="J445" i="9"/>
  <c r="J444" i="9"/>
  <c r="J443" i="9"/>
  <c r="J442" i="9"/>
  <c r="J441" i="9"/>
  <c r="J440" i="9"/>
  <c r="J439" i="9"/>
  <c r="J438" i="9"/>
  <c r="J437" i="9"/>
  <c r="J436" i="9"/>
  <c r="J435" i="9"/>
  <c r="J434" i="9"/>
  <c r="J433" i="9"/>
  <c r="J432" i="9"/>
  <c r="J431" i="9"/>
  <c r="J430" i="9"/>
  <c r="J429" i="9"/>
  <c r="J428" i="9"/>
  <c r="J427" i="9"/>
  <c r="J426" i="9"/>
  <c r="J425" i="9"/>
  <c r="J424" i="9"/>
  <c r="J423" i="9"/>
  <c r="J422" i="9"/>
  <c r="J421" i="9"/>
  <c r="J420" i="9"/>
  <c r="J419" i="9"/>
  <c r="J418" i="9"/>
  <c r="J417" i="9"/>
  <c r="J416" i="9"/>
  <c r="J415" i="9"/>
  <c r="J414" i="9"/>
  <c r="J413" i="9"/>
  <c r="J412" i="9"/>
  <c r="J411" i="9"/>
  <c r="J410" i="9"/>
  <c r="J409" i="9"/>
  <c r="J408" i="9"/>
  <c r="J407" i="9"/>
  <c r="J406" i="9"/>
  <c r="J405" i="9"/>
  <c r="J404" i="9"/>
  <c r="J403" i="9"/>
  <c r="J402" i="9"/>
  <c r="J401" i="9"/>
  <c r="J400" i="9"/>
  <c r="J399" i="9"/>
  <c r="J398" i="9"/>
  <c r="J397" i="9"/>
  <c r="J396" i="9"/>
  <c r="J395" i="9"/>
  <c r="J394" i="9"/>
  <c r="J393" i="9"/>
  <c r="J392" i="9"/>
  <c r="J391" i="9"/>
  <c r="J390" i="9"/>
  <c r="J389" i="9"/>
  <c r="J388" i="9"/>
  <c r="J387" i="9"/>
  <c r="J386" i="9"/>
  <c r="J385" i="9"/>
  <c r="J384" i="9"/>
  <c r="J383" i="9"/>
  <c r="J382" i="9"/>
  <c r="J381" i="9"/>
  <c r="J380" i="9"/>
  <c r="J379" i="9"/>
  <c r="J378" i="9"/>
  <c r="J377" i="9"/>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I7" i="8" l="1"/>
  <c r="B7" i="8"/>
  <c r="H7" i="8"/>
  <c r="G7" i="8"/>
  <c r="F7" i="8"/>
  <c r="E7" i="8"/>
  <c r="D7" i="8"/>
  <c r="C7" i="8"/>
  <c r="I6" i="8"/>
  <c r="H6" i="8"/>
  <c r="G6" i="8"/>
  <c r="F6" i="8"/>
  <c r="E6" i="8"/>
  <c r="D6" i="8"/>
  <c r="C6" i="8"/>
  <c r="I5" i="8"/>
  <c r="H5" i="8"/>
  <c r="G5" i="8"/>
  <c r="F5" i="8"/>
  <c r="E5" i="8"/>
  <c r="D5" i="8"/>
  <c r="C5" i="8"/>
  <c r="I4" i="8"/>
  <c r="H4" i="8"/>
  <c r="G4" i="8"/>
  <c r="F4" i="8"/>
  <c r="E4" i="8"/>
  <c r="D4" i="8"/>
  <c r="C4" i="8"/>
  <c r="I3" i="8"/>
  <c r="H3" i="8"/>
  <c r="G3" i="8"/>
  <c r="F3" i="8"/>
  <c r="E3" i="8"/>
  <c r="D3" i="8"/>
  <c r="C3" i="8"/>
  <c r="B6" i="8"/>
  <c r="B5" i="8"/>
  <c r="B4" i="8"/>
  <c r="B3" i="8"/>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2" i="2"/>
</calcChain>
</file>

<file path=xl/sharedStrings.xml><?xml version="1.0" encoding="utf-8"?>
<sst xmlns="http://schemas.openxmlformats.org/spreadsheetml/2006/main" count="1628" uniqueCount="41">
  <si>
    <t>Pregnancies</t>
  </si>
  <si>
    <t>Glucose</t>
  </si>
  <si>
    <t>BloodPressure</t>
  </si>
  <si>
    <t>SkinThickness</t>
  </si>
  <si>
    <t>Insulin</t>
  </si>
  <si>
    <t>BMI</t>
  </si>
  <si>
    <t>DiabetesPedigreeFunction</t>
  </si>
  <si>
    <t>Age</t>
  </si>
  <si>
    <t>Outcome</t>
  </si>
  <si>
    <t>Row Labels</t>
  </si>
  <si>
    <t>Grand Total</t>
  </si>
  <si>
    <t>Sum of Glucose</t>
  </si>
  <si>
    <t>AgeCategories</t>
  </si>
  <si>
    <t>Adolescent</t>
  </si>
  <si>
    <t>Middle Age</t>
  </si>
  <si>
    <t>old</t>
  </si>
  <si>
    <t>Column Labels</t>
  </si>
  <si>
    <t>Max</t>
  </si>
  <si>
    <t>Min</t>
  </si>
  <si>
    <t>Average</t>
  </si>
  <si>
    <t>Total</t>
  </si>
  <si>
    <t>Count</t>
  </si>
  <si>
    <t>#</t>
  </si>
  <si>
    <t>Sum of BMI</t>
  </si>
  <si>
    <t>Count of BMI</t>
  </si>
  <si>
    <t>Count of Glucose</t>
  </si>
  <si>
    <t>Sum of SkinThickness</t>
  </si>
  <si>
    <t>Sum of BloodPressure</t>
  </si>
  <si>
    <t>Sum of Insulin</t>
  </si>
  <si>
    <t>Yes</t>
  </si>
  <si>
    <t>No</t>
  </si>
  <si>
    <t>Age Categories</t>
  </si>
  <si>
    <t>Average of DiabetesPedigreeFunction</t>
  </si>
  <si>
    <t>Exist Cases</t>
  </si>
  <si>
    <t>Count of Exist Cases</t>
  </si>
  <si>
    <t>Diabetes Patients Dashboard</t>
  </si>
  <si>
    <t>Statistics</t>
  </si>
  <si>
    <t>SparkLine (Line)</t>
  </si>
  <si>
    <t>SparkLine (Columns)</t>
  </si>
  <si>
    <t>Diabetes_Statistics</t>
  </si>
  <si>
    <t>Cases_Num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</si>
</sst>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0"/>
      <color theme="0"/>
      <name val="Segoe UI Black"/>
      <family val="2"/>
    </font>
    <font>
      <sz val="16"/>
      <color theme="0"/>
      <name val="Segoe UI Black"/>
      <family val="2"/>
    </font>
    <font>
      <sz val="12"/>
      <color theme="1"/>
      <name val="Segoe UI Black"/>
      <family val="2"/>
    </font>
    <font>
      <b/>
      <sz val="12"/>
      <color theme="1"/>
      <name val="Segoe UI Black"/>
      <family val="2"/>
    </font>
    <font>
      <sz val="15"/>
      <color theme="0"/>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B9BD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6699"/>
      </left>
      <right style="thin">
        <color rgb="FF006699"/>
      </right>
      <top style="thin">
        <color rgb="FF006699"/>
      </top>
      <bottom style="thin">
        <color rgb="FF006699"/>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Alignment="1">
      <alignment vertical="center"/>
    </xf>
    <xf numFmtId="10"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vertical="center"/>
    </xf>
    <xf numFmtId="0" fontId="21" fillId="0" borderId="10" xfId="0" applyFont="1" applyBorder="1" applyAlignment="1">
      <alignment horizontal="center" vertical="center"/>
    </xf>
    <xf numFmtId="0" fontId="19" fillId="33" borderId="0" xfId="0" applyFont="1" applyFill="1" applyAlignment="1">
      <alignment horizontal="centerContinuous" vertical="center"/>
    </xf>
    <xf numFmtId="0" fontId="22" fillId="33" borderId="0" xfId="0" applyFont="1" applyFill="1" applyAlignment="1">
      <alignment horizontal="centerContinuous" vertical="center"/>
    </xf>
    <xf numFmtId="0" fontId="20" fillId="0" borderId="10" xfId="0" applyFont="1" applyBorder="1" applyAlignment="1">
      <alignment vertical="center"/>
    </xf>
    <xf numFmtId="0" fontId="21" fillId="0" borderId="10" xfId="0" applyFont="1" applyBorder="1" applyAlignment="1">
      <alignment horizontal="center" vertical="center" wrapText="1"/>
    </xf>
    <xf numFmtId="0" fontId="21" fillId="0" borderId="10" xfId="0" applyFont="1" applyBorder="1" applyAlignment="1">
      <alignment vertical="center"/>
    </xf>
    <xf numFmtId="0" fontId="20" fillId="0" borderId="10" xfId="0" applyFont="1" applyBorder="1" applyAlignment="1">
      <alignment horizontal="center" vertical="center"/>
    </xf>
    <xf numFmtId="9" fontId="20" fillId="0" borderId="10" xfId="2" applyFont="1" applyBorder="1" applyAlignment="1">
      <alignment horizontal="center" vertical="center"/>
    </xf>
    <xf numFmtId="2" fontId="20" fillId="0" borderId="10" xfId="0" applyNumberFormat="1" applyFont="1" applyBorder="1" applyAlignment="1">
      <alignment horizontal="center" vertical="center"/>
    </xf>
    <xf numFmtId="39" fontId="20" fillId="0" borderId="10" xfId="1" applyNumberFormat="1" applyFont="1" applyBorder="1" applyAlignment="1">
      <alignment horizontal="center" vertical="center"/>
    </xf>
    <xf numFmtId="2" fontId="0" fillId="0" borderId="0" xfId="0" applyNumberFormat="1"/>
    <xf numFmtId="1" fontId="0" fillId="0" borderId="0" xfId="0" applyNumberFormat="1"/>
    <xf numFmtId="0" fontId="18" fillId="33" borderId="0" xfId="0" applyFont="1" applyFill="1" applyAlignment="1">
      <alignment horizontal="center" vertic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0" tint="-0.24994659260841701"/>
        </patternFill>
      </fill>
    </dxf>
    <dxf>
      <font>
        <color rgb="FFFF0000"/>
      </font>
      <fill>
        <patternFill>
          <bgColor theme="0" tint="-0.24994659260841701"/>
        </patternFill>
      </fill>
    </dxf>
    <dxf>
      <font>
        <color rgb="FFFF0000"/>
      </font>
      <fill>
        <patternFill>
          <bgColor theme="0" tint="-0.24994659260841701"/>
        </patternFill>
      </fill>
    </dxf>
    <dxf>
      <font>
        <color rgb="FFFF0000"/>
      </font>
      <fill>
        <patternFill>
          <bgColor theme="0" tint="-0.24994659260841701"/>
        </patternFill>
      </fill>
    </dxf>
    <dxf>
      <numFmt numFmtId="13" formatCode="0%"/>
    </dxf>
    <dxf>
      <font>
        <strike val="0"/>
        <outline val="0"/>
        <shadow val="0"/>
        <u val="none"/>
        <vertAlign val="baseline"/>
        <sz val="12"/>
        <color theme="1"/>
        <name val="Segoe UI Black"/>
        <scheme val="none"/>
      </font>
      <border diagonalUp="0" diagonalDown="0" outline="0">
        <left style="thin">
          <color rgb="FF006699"/>
        </left>
        <right style="thin">
          <color rgb="FF006699"/>
        </right>
        <top style="thin">
          <color rgb="FF006699"/>
        </top>
        <bottom style="thin">
          <color rgb="FF006699"/>
        </bottom>
      </border>
    </dxf>
    <dxf>
      <font>
        <strike val="0"/>
        <outline val="0"/>
        <shadow val="0"/>
        <u val="none"/>
        <vertAlign val="baseline"/>
        <sz val="12"/>
        <color theme="1"/>
        <name val="Segoe UI Black"/>
        <scheme val="none"/>
      </font>
      <border diagonalUp="0" diagonalDown="0" outline="0">
        <left style="thin">
          <color rgb="FF006699"/>
        </left>
        <right style="thin">
          <color rgb="FF006699"/>
        </right>
        <top style="thin">
          <color rgb="FF006699"/>
        </top>
        <bottom style="thin">
          <color rgb="FF006699"/>
        </bottom>
      </border>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b val="0"/>
        <i val="0"/>
        <strike val="0"/>
        <condense val="0"/>
        <extend val="0"/>
        <outline val="0"/>
        <shadow val="0"/>
        <u val="none"/>
        <vertAlign val="baseline"/>
        <sz val="11"/>
        <color theme="1"/>
        <name val="Calibri"/>
        <scheme val="minor"/>
      </font>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b/>
        <strike val="0"/>
        <outline val="0"/>
        <shadow val="0"/>
        <u val="none"/>
        <vertAlign val="baseline"/>
        <sz val="12"/>
        <color theme="1"/>
        <name val="Segoe UI Black"/>
        <scheme val="none"/>
      </font>
      <border diagonalUp="0" diagonalDown="0">
        <left style="thin">
          <color rgb="FF006699"/>
        </left>
        <right style="thin">
          <color rgb="FF006699"/>
        </right>
        <top style="thin">
          <color rgb="FF006699"/>
        </top>
        <bottom style="thin">
          <color rgb="FF006699"/>
        </bottom>
        <vertical style="thin">
          <color rgb="FF006699"/>
        </vertical>
        <horizontal style="thin">
          <color rgb="FF006699"/>
        </horizontal>
      </border>
    </dxf>
    <dxf>
      <font>
        <strike val="0"/>
        <outline val="0"/>
        <shadow val="0"/>
        <u val="none"/>
        <vertAlign val="baseline"/>
        <sz val="12"/>
        <color theme="1"/>
        <name val="Segoe UI Black"/>
        <scheme val="none"/>
      </font>
    </dxf>
    <dxf>
      <font>
        <strike val="0"/>
        <outline val="0"/>
        <shadow val="0"/>
        <u val="none"/>
        <vertAlign val="baseline"/>
        <sz val="12"/>
        <color theme="1"/>
        <name val="Segoe UI Black"/>
        <scheme val="none"/>
      </font>
    </dxf>
    <dxf>
      <font>
        <strike val="0"/>
        <outline val="0"/>
        <shadow val="0"/>
        <u val="none"/>
        <vertAlign val="baseline"/>
        <sz val="12"/>
        <color theme="1"/>
        <name val="Segoe UI Black"/>
        <scheme val="none"/>
      </font>
    </dxf>
    <dxf>
      <numFmt numFmtId="0" formatCode="General"/>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s>
  <tableStyles count="1" defaultTableStyle="TableStyleMedium2" defaultPivotStyle="PivotStyleLight16">
    <tableStyle name="Table Style 1" pivot="0" count="0"/>
  </tableStyles>
  <colors>
    <mruColors>
      <color rgb="FF006699"/>
      <color rgb="FF5B9BD5"/>
      <color rgb="FF203864"/>
      <color rgb="FF4B87B9"/>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b="1">
                <a:latin typeface="Segoe UI Black" panose="020B0A02040204020203" pitchFamily="34" charset="0"/>
                <a:ea typeface="Segoe UI Black" panose="020B0A02040204020203" pitchFamily="34" charset="0"/>
              </a:rPr>
              <a:t>Diabetes_Statistics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lotArea>
      <c:layout/>
      <c:scatterChart>
        <c:scatterStyle val="smoothMarker"/>
        <c:varyColors val="0"/>
        <c:ser>
          <c:idx val="0"/>
          <c:order val="0"/>
          <c:tx>
            <c:strRef>
              <c:f>Diabetes_Statistics!$C$2</c:f>
              <c:strCache>
                <c:ptCount val="1"/>
                <c:pt idx="0">
                  <c:v>Glucose</c:v>
                </c:pt>
              </c:strCache>
            </c:strRef>
          </c:tx>
          <c:spPr>
            <a:ln w="19050" cap="rnd">
              <a:solidFill>
                <a:schemeClr val="accent1"/>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Diabetes_Statistics!$C$3:$C$7</c:f>
              <c:numCache>
                <c:formatCode>General</c:formatCode>
                <c:ptCount val="5"/>
                <c:pt idx="0">
                  <c:v>199</c:v>
                </c:pt>
                <c:pt idx="1">
                  <c:v>0</c:v>
                </c:pt>
                <c:pt idx="2" formatCode="0.00">
                  <c:v>120.89453125</c:v>
                </c:pt>
                <c:pt idx="3">
                  <c:v>768</c:v>
                </c:pt>
                <c:pt idx="4" formatCode="#,##0.00_);\(#,##0.00\)">
                  <c:v>92847</c:v>
                </c:pt>
              </c:numCache>
            </c:numRef>
          </c:yVal>
          <c:smooth val="1"/>
        </c:ser>
        <c:ser>
          <c:idx val="1"/>
          <c:order val="1"/>
          <c:tx>
            <c:strRef>
              <c:f>Diabetes_Statistics!$D$2</c:f>
              <c:strCache>
                <c:ptCount val="1"/>
                <c:pt idx="0">
                  <c:v>BloodPressure</c:v>
                </c:pt>
              </c:strCache>
            </c:strRef>
          </c:tx>
          <c:spPr>
            <a:ln w="19050" cap="rnd">
              <a:solidFill>
                <a:schemeClr val="accent2"/>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Diabetes_Statistics!$D$3:$D$7</c:f>
              <c:numCache>
                <c:formatCode>General</c:formatCode>
                <c:ptCount val="5"/>
                <c:pt idx="0">
                  <c:v>122</c:v>
                </c:pt>
                <c:pt idx="1">
                  <c:v>0</c:v>
                </c:pt>
                <c:pt idx="2" formatCode="0.00">
                  <c:v>69.10546875</c:v>
                </c:pt>
                <c:pt idx="3">
                  <c:v>768</c:v>
                </c:pt>
                <c:pt idx="4" formatCode="#,##0.00_);\(#,##0.00\)">
                  <c:v>53073</c:v>
                </c:pt>
              </c:numCache>
            </c:numRef>
          </c:yVal>
          <c:smooth val="1"/>
        </c:ser>
        <c:ser>
          <c:idx val="2"/>
          <c:order val="2"/>
          <c:tx>
            <c:strRef>
              <c:f>Diabetes_Statistics!$E$2</c:f>
              <c:strCache>
                <c:ptCount val="1"/>
                <c:pt idx="0">
                  <c:v>SkinThickness</c:v>
                </c:pt>
              </c:strCache>
            </c:strRef>
          </c:tx>
          <c:spPr>
            <a:ln w="19050" cap="rnd">
              <a:solidFill>
                <a:schemeClr val="accent3"/>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Diabetes_Statistics!$E$3:$E$7</c:f>
              <c:numCache>
                <c:formatCode>General</c:formatCode>
                <c:ptCount val="5"/>
                <c:pt idx="0">
                  <c:v>99</c:v>
                </c:pt>
                <c:pt idx="1">
                  <c:v>0</c:v>
                </c:pt>
                <c:pt idx="2" formatCode="0.00">
                  <c:v>20.536458333333332</c:v>
                </c:pt>
                <c:pt idx="3">
                  <c:v>768</c:v>
                </c:pt>
                <c:pt idx="4" formatCode="#,##0.00_);\(#,##0.00\)">
                  <c:v>15772</c:v>
                </c:pt>
              </c:numCache>
            </c:numRef>
          </c:yVal>
          <c:smooth val="1"/>
        </c:ser>
        <c:ser>
          <c:idx val="3"/>
          <c:order val="3"/>
          <c:tx>
            <c:strRef>
              <c:f>Diabetes_Statistics!$F$2</c:f>
              <c:strCache>
                <c:ptCount val="1"/>
                <c:pt idx="0">
                  <c:v>Insulin</c:v>
                </c:pt>
              </c:strCache>
            </c:strRef>
          </c:tx>
          <c:spPr>
            <a:ln w="19050" cap="rnd">
              <a:solidFill>
                <a:schemeClr val="accent4"/>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Diabetes_Statistics!$F$3:$F$7</c:f>
              <c:numCache>
                <c:formatCode>General</c:formatCode>
                <c:ptCount val="5"/>
                <c:pt idx="0">
                  <c:v>846</c:v>
                </c:pt>
                <c:pt idx="1">
                  <c:v>0</c:v>
                </c:pt>
                <c:pt idx="2" formatCode="0.00">
                  <c:v>79.799479166666671</c:v>
                </c:pt>
                <c:pt idx="3">
                  <c:v>768</c:v>
                </c:pt>
                <c:pt idx="4" formatCode="#,##0.00_);\(#,##0.00\)">
                  <c:v>61286</c:v>
                </c:pt>
              </c:numCache>
            </c:numRef>
          </c:yVal>
          <c:smooth val="1"/>
        </c:ser>
        <c:ser>
          <c:idx val="4"/>
          <c:order val="4"/>
          <c:tx>
            <c:strRef>
              <c:f>Diabetes_Statistics!$G$2</c:f>
              <c:strCache>
                <c:ptCount val="1"/>
                <c:pt idx="0">
                  <c:v>BMI</c:v>
                </c:pt>
              </c:strCache>
            </c:strRef>
          </c:tx>
          <c:spPr>
            <a:ln w="19050" cap="rnd">
              <a:solidFill>
                <a:schemeClr val="accent5"/>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Diabetes_Statistics!$G$3:$G$7</c:f>
              <c:numCache>
                <c:formatCode>General</c:formatCode>
                <c:ptCount val="5"/>
                <c:pt idx="0">
                  <c:v>67.099999999999994</c:v>
                </c:pt>
                <c:pt idx="1">
                  <c:v>0</c:v>
                </c:pt>
                <c:pt idx="2" formatCode="0.00">
                  <c:v>31.992578124999977</c:v>
                </c:pt>
                <c:pt idx="3">
                  <c:v>768</c:v>
                </c:pt>
                <c:pt idx="4" formatCode="#,##0.00_);\(#,##0.00\)">
                  <c:v>24570.299999999981</c:v>
                </c:pt>
              </c:numCache>
            </c:numRef>
          </c:yVal>
          <c:smooth val="1"/>
        </c:ser>
        <c:ser>
          <c:idx val="5"/>
          <c:order val="5"/>
          <c:tx>
            <c:strRef>
              <c:f>Diabetes_Statistics!$H$2</c:f>
              <c:strCache>
                <c:ptCount val="1"/>
                <c:pt idx="0">
                  <c:v>DiabetesPedigreeFunction</c:v>
                </c:pt>
              </c:strCache>
            </c:strRef>
          </c:tx>
          <c:spPr>
            <a:ln w="19050" cap="rnd">
              <a:solidFill>
                <a:schemeClr val="accent6"/>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Diabetes_Statistics!$H$3:$H$7</c:f>
              <c:numCache>
                <c:formatCode>0%</c:formatCode>
                <c:ptCount val="5"/>
                <c:pt idx="0">
                  <c:v>2.42</c:v>
                </c:pt>
                <c:pt idx="1">
                  <c:v>7.8E-2</c:v>
                </c:pt>
                <c:pt idx="2">
                  <c:v>0.4718763020833327</c:v>
                </c:pt>
                <c:pt idx="3" formatCode="General">
                  <c:v>768</c:v>
                </c:pt>
                <c:pt idx="4" formatCode="#,##0.00_);\(#,##0.00\)">
                  <c:v>362.4009999999995</c:v>
                </c:pt>
              </c:numCache>
            </c:numRef>
          </c:yVal>
          <c:smooth val="1"/>
        </c:ser>
        <c:ser>
          <c:idx val="6"/>
          <c:order val="6"/>
          <c:tx>
            <c:strRef>
              <c:f>Diabetes_Statistics!$I$2</c:f>
              <c:strCache>
                <c:ptCount val="1"/>
                <c:pt idx="0">
                  <c:v>Age</c:v>
                </c:pt>
              </c:strCache>
            </c:strRef>
          </c:tx>
          <c:spPr>
            <a:ln w="19050" cap="rnd">
              <a:solidFill>
                <a:schemeClr val="accent1">
                  <a:lumMod val="60000"/>
                </a:schemeClr>
              </a:solidFill>
              <a:round/>
            </a:ln>
            <a:effectLst/>
          </c:spPr>
          <c:marker>
            <c:symbol val="none"/>
          </c:marker>
          <c:xVal>
            <c:numRef>
              <c:f>Diabetes_Statistics!$B$3:$B$7</c:f>
              <c:numCache>
                <c:formatCode>General</c:formatCode>
                <c:ptCount val="5"/>
                <c:pt idx="0">
                  <c:v>17</c:v>
                </c:pt>
                <c:pt idx="1">
                  <c:v>0</c:v>
                </c:pt>
                <c:pt idx="2" formatCode="0.00">
                  <c:v>3.8450520833333335</c:v>
                </c:pt>
                <c:pt idx="3">
                  <c:v>768</c:v>
                </c:pt>
                <c:pt idx="4" formatCode="#,##0.00_);\(#,##0.00\)">
                  <c:v>2953</c:v>
                </c:pt>
              </c:numCache>
            </c:numRef>
          </c:xVal>
          <c:yVal>
            <c:numRef>
              <c:f>Diabetes_Statistics!$I$3:$I$7</c:f>
              <c:numCache>
                <c:formatCode>General</c:formatCode>
                <c:ptCount val="5"/>
                <c:pt idx="0">
                  <c:v>81</c:v>
                </c:pt>
                <c:pt idx="1">
                  <c:v>21</c:v>
                </c:pt>
                <c:pt idx="2" formatCode="0.00">
                  <c:v>33.240885416666664</c:v>
                </c:pt>
                <c:pt idx="3">
                  <c:v>768</c:v>
                </c:pt>
                <c:pt idx="4" formatCode="#,##0.00_);\(#,##0.00\)">
                  <c:v>25529</c:v>
                </c:pt>
              </c:numCache>
            </c:numRef>
          </c:yVal>
          <c:smooth val="1"/>
        </c:ser>
        <c:ser>
          <c:idx val="7"/>
          <c:order val="7"/>
          <c:tx>
            <c:strRef>
              <c:f>Diabetes_Statistics!$B$2</c:f>
              <c:strCache>
                <c:ptCount val="1"/>
                <c:pt idx="0">
                  <c:v>Pregnancies</c:v>
                </c:pt>
              </c:strCache>
            </c:strRef>
          </c:tx>
          <c:spPr>
            <a:ln w="19050" cap="rnd">
              <a:solidFill>
                <a:schemeClr val="accent2">
                  <a:lumMod val="60000"/>
                </a:schemeClr>
              </a:solidFill>
              <a:round/>
            </a:ln>
            <a:effectLst/>
          </c:spPr>
          <c:marker>
            <c:symbol val="none"/>
          </c:marker>
          <c:xVal>
            <c:strRef>
              <c:f>Diabetes_Statistics!$A$3:$A$7</c:f>
              <c:strCache>
                <c:ptCount val="5"/>
                <c:pt idx="0">
                  <c:v>Max</c:v>
                </c:pt>
                <c:pt idx="1">
                  <c:v>Min</c:v>
                </c:pt>
                <c:pt idx="2">
                  <c:v>Average</c:v>
                </c:pt>
                <c:pt idx="3">
                  <c:v>Count</c:v>
                </c:pt>
                <c:pt idx="4">
                  <c:v>Total</c:v>
                </c:pt>
              </c:strCache>
            </c:strRef>
          </c:xVal>
          <c:yVal>
            <c:numRef>
              <c:f>Diabetes_Statistics!$B$3:$B$7</c:f>
              <c:numCache>
                <c:formatCode>General</c:formatCode>
                <c:ptCount val="5"/>
                <c:pt idx="0">
                  <c:v>17</c:v>
                </c:pt>
                <c:pt idx="1">
                  <c:v>0</c:v>
                </c:pt>
                <c:pt idx="2" formatCode="0.00">
                  <c:v>3.8450520833333335</c:v>
                </c:pt>
                <c:pt idx="3">
                  <c:v>768</c:v>
                </c:pt>
                <c:pt idx="4" formatCode="#,##0.00_);\(#,##0.00\)">
                  <c:v>2953</c:v>
                </c:pt>
              </c:numCache>
            </c:numRef>
          </c:yVal>
          <c:smooth val="1"/>
        </c:ser>
        <c:dLbls>
          <c:showLegendKey val="0"/>
          <c:showVal val="0"/>
          <c:showCatName val="0"/>
          <c:showSerName val="0"/>
          <c:showPercent val="0"/>
          <c:showBubbleSize val="0"/>
        </c:dLbls>
        <c:axId val="372985440"/>
        <c:axId val="373294328"/>
      </c:scatterChart>
      <c:valAx>
        <c:axId val="37298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94328"/>
        <c:crosses val="autoZero"/>
        <c:crossBetween val="midCat"/>
      </c:valAx>
      <c:valAx>
        <c:axId val="37329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854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[diabetes.xlsx]Pivot_Table!PivotTable7</c:name>
    <c:fmtId val="8"/>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b="1" i="0" baseline="0">
                <a:effectLst/>
              </a:rPr>
              <a:t>Age Categories per Count of BMI</a:t>
            </a:r>
            <a:endParaRPr lang="en-US" sz="1400">
              <a:effectLst/>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Pivot_Table!$A$18:$A$21</c:f>
              <c:strCache>
                <c:ptCount val="3"/>
                <c:pt idx="0">
                  <c:v>Adolescent</c:v>
                </c:pt>
                <c:pt idx="1">
                  <c:v>Middle Age</c:v>
                </c:pt>
                <c:pt idx="2">
                  <c:v>old</c:v>
                </c:pt>
              </c:strCache>
            </c:strRef>
          </c:cat>
          <c:val>
            <c:numRef>
              <c:f>Pivot_Table!$B$18:$B$21</c:f>
              <c:numCache>
                <c:formatCode>General</c:formatCode>
                <c:ptCount val="3"/>
                <c:pt idx="0">
                  <c:v>417</c:v>
                </c:pt>
                <c:pt idx="1">
                  <c:v>262</c:v>
                </c:pt>
                <c:pt idx="2">
                  <c:v>89</c:v>
                </c:pt>
              </c:numCache>
            </c:numRef>
          </c:val>
        </c:ser>
        <c:dLbls>
          <c:showLegendKey val="0"/>
          <c:showVal val="1"/>
          <c:showCatName val="0"/>
          <c:showSerName val="0"/>
          <c:showPercent val="0"/>
          <c:showBubbleSize val="0"/>
        </c:dLbls>
        <c:gapWidth val="65"/>
        <c:shape val="box"/>
        <c:axId val="390950688"/>
        <c:axId val="390948336"/>
        <c:axId val="390538768"/>
      </c:bar3DChart>
      <c:catAx>
        <c:axId val="390950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390948336"/>
        <c:crosses val="autoZero"/>
        <c:auto val="1"/>
        <c:lblAlgn val="ctr"/>
        <c:lblOffset val="100"/>
        <c:noMultiLvlLbl val="0"/>
      </c:catAx>
      <c:valAx>
        <c:axId val="390948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50688"/>
        <c:crosses val="autoZero"/>
        <c:crossBetween val="between"/>
      </c:valAx>
      <c:serAx>
        <c:axId val="390538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48336"/>
        <c:crosses val="autoZero"/>
      </c:ser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203864"/>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[diabetes.xlsx]Pivot_Table!PivotTable8</c:name>
    <c:fmtId val="9"/>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Age Categories per Average of DiabetesPedigreeFunction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Pivot_Table!$B$27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19050" cap="flat" cmpd="sng" algn="ctr">
                <a:solidFill>
                  <a:schemeClr val="accent4"/>
                </a:solidFill>
                <a:prstDash val="solid"/>
                <a:miter lim="800000"/>
              </a:ln>
              <a:effectLst>
                <a:glow rad="63500">
                  <a:schemeClr val="accent2">
                    <a:satMod val="175000"/>
                    <a:alpha val="40000"/>
                  </a:schemeClr>
                </a:glow>
                <a:innerShdw blurRad="63500" dist="50800" dir="13500000">
                  <a:prstClr val="black">
                    <a:alpha val="50000"/>
                  </a:prstClr>
                </a:innerShdw>
              </a:effectLst>
            </c:spPr>
            <c:trendlineType val="linear"/>
            <c:dispRSqr val="0"/>
            <c:dispEq val="0"/>
          </c:trendline>
          <c:cat>
            <c:strRef>
              <c:f>Pivot_Table!$A$28:$A$31</c:f>
              <c:strCache>
                <c:ptCount val="3"/>
                <c:pt idx="0">
                  <c:v>Adolescent</c:v>
                </c:pt>
                <c:pt idx="1">
                  <c:v>Middle Age</c:v>
                </c:pt>
                <c:pt idx="2">
                  <c:v>old</c:v>
                </c:pt>
              </c:strCache>
            </c:strRef>
          </c:cat>
          <c:val>
            <c:numRef>
              <c:f>Pivot_Table!$B$28:$B$31</c:f>
              <c:numCache>
                <c:formatCode>0%</c:formatCode>
                <c:ptCount val="3"/>
                <c:pt idx="0">
                  <c:v>0.4468273381294966</c:v>
                </c:pt>
                <c:pt idx="1">
                  <c:v>0.50263358778625977</c:v>
                </c:pt>
                <c:pt idx="2">
                  <c:v>0.49869662921348329</c:v>
                </c:pt>
              </c:numCache>
            </c:numRef>
          </c:val>
        </c:ser>
        <c:dLbls>
          <c:showLegendKey val="0"/>
          <c:showVal val="0"/>
          <c:showCatName val="0"/>
          <c:showSerName val="0"/>
          <c:showPercent val="0"/>
          <c:showBubbleSize val="0"/>
        </c:dLbls>
        <c:gapWidth val="182"/>
        <c:overlap val="-50"/>
        <c:axId val="390952256"/>
        <c:axId val="390953432"/>
      </c:barChart>
      <c:catAx>
        <c:axId val="3909522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53432"/>
        <c:crosses val="autoZero"/>
        <c:auto val="1"/>
        <c:lblAlgn val="ctr"/>
        <c:lblOffset val="100"/>
        <c:noMultiLvlLbl val="0"/>
      </c:catAx>
      <c:valAx>
        <c:axId val="3909534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52256"/>
        <c:crosses val="autoZero"/>
        <c:crossBetween val="between"/>
      </c:valAx>
      <c:spPr>
        <a:noFill/>
        <a:ln>
          <a:noFill/>
        </a:ln>
        <a:effectLst/>
      </c:spPr>
    </c:plotArea>
    <c:plotVisOnly val="1"/>
    <c:dispBlanksAs val="gap"/>
    <c:showDLblsOverMax val="0"/>
  </c:chart>
  <c:spPr>
    <a:solidFill>
      <a:srgbClr val="203864"/>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[diabetes.xlsx]Pivot_Table!PivotTable9</c:name>
    <c:fmtId val="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manualLayout>
          <c:layoutTarget val="inner"/>
          <c:xMode val="edge"/>
          <c:yMode val="edge"/>
          <c:x val="0.13770048290316278"/>
          <c:y val="0.12165162635410243"/>
          <c:w val="0.51929621853866248"/>
          <c:h val="0.68822635257137588"/>
        </c:manualLayout>
      </c:layout>
      <c:lineChart>
        <c:grouping val="stacked"/>
        <c:varyColors val="0"/>
        <c:ser>
          <c:idx val="0"/>
          <c:order val="0"/>
          <c:tx>
            <c:strRef>
              <c:f>Pivot_Table!$B$38</c:f>
              <c:strCache>
                <c:ptCount val="1"/>
                <c:pt idx="0">
                  <c:v>Sum of BMI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13061.29999999999</c:v>
                </c:pt>
                <c:pt idx="1">
                  <c:v>8812.0999999999931</c:v>
                </c:pt>
                <c:pt idx="2">
                  <c:v>2696.8999999999992</c:v>
                </c:pt>
              </c:numCache>
            </c:numRef>
          </c:val>
          <c:smooth val="0"/>
        </c:ser>
        <c:ser>
          <c:idx val="1"/>
          <c:order val="1"/>
          <c:tx>
            <c:strRef>
              <c:f>Pivot_Table!$C$38</c:f>
              <c:strCache>
                <c:ptCount val="1"/>
                <c:pt idx="0">
                  <c:v>Sum of SkinThickness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9089</c:v>
                </c:pt>
                <c:pt idx="1">
                  <c:v>5288</c:v>
                </c:pt>
                <c:pt idx="2">
                  <c:v>1395</c:v>
                </c:pt>
              </c:numCache>
            </c:numRef>
          </c:val>
          <c:smooth val="0"/>
        </c:ser>
        <c:ser>
          <c:idx val="2"/>
          <c:order val="2"/>
          <c:tx>
            <c:strRef>
              <c:f>Pivot_Table!$D$38</c:f>
              <c:strCache>
                <c:ptCount val="1"/>
                <c:pt idx="0">
                  <c:v>Sum of BloodPressure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Pivot_Table!$A$39:$A$42</c:f>
              <c:strCache>
                <c:ptCount val="3"/>
                <c:pt idx="0">
                  <c:v>Adolescent</c:v>
                </c:pt>
                <c:pt idx="1">
                  <c:v>Middle Age</c:v>
                </c:pt>
                <c:pt idx="2">
                  <c:v>old</c:v>
                </c:pt>
              </c:strCache>
            </c:strRef>
          </c:cat>
          <c:val>
            <c:numRef>
              <c:f>Pivot_Table!$D$39:$D$42</c:f>
              <c:numCache>
                <c:formatCode>General</c:formatCode>
                <c:ptCount val="3"/>
                <c:pt idx="0">
                  <c:v>27240</c:v>
                </c:pt>
                <c:pt idx="1">
                  <c:v>18858</c:v>
                </c:pt>
                <c:pt idx="2">
                  <c:v>6975</c:v>
                </c:pt>
              </c:numCache>
            </c:numRef>
          </c:val>
          <c:smooth val="0"/>
        </c:ser>
        <c:ser>
          <c:idx val="3"/>
          <c:order val="3"/>
          <c:tx>
            <c:strRef>
              <c:f>Pivot_Table!$E$38</c:f>
              <c:strCache>
                <c:ptCount val="1"/>
                <c:pt idx="0">
                  <c:v>Sum of Insulin</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Pivot_Table!$A$39:$A$42</c:f>
              <c:strCache>
                <c:ptCount val="3"/>
                <c:pt idx="0">
                  <c:v>Adolescent</c:v>
                </c:pt>
                <c:pt idx="1">
                  <c:v>Middle Age</c:v>
                </c:pt>
                <c:pt idx="2">
                  <c:v>old</c:v>
                </c:pt>
              </c:strCache>
            </c:strRef>
          </c:cat>
          <c:val>
            <c:numRef>
              <c:f>Pivot_Table!$E$39:$E$42</c:f>
              <c:numCache>
                <c:formatCode>General</c:formatCode>
                <c:ptCount val="3"/>
                <c:pt idx="0">
                  <c:v>35156</c:v>
                </c:pt>
                <c:pt idx="1">
                  <c:v>18643</c:v>
                </c:pt>
                <c:pt idx="2">
                  <c:v>7487</c:v>
                </c:pt>
              </c:numCache>
            </c:numRef>
          </c:val>
          <c:smooth val="0"/>
        </c:ser>
        <c:ser>
          <c:idx val="4"/>
          <c:order val="4"/>
          <c:tx>
            <c:strRef>
              <c:f>Pivot_Table!$F$38</c:f>
              <c:strCache>
                <c:ptCount val="1"/>
                <c:pt idx="0">
                  <c:v>Sum of Glucose</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Pivot_Table!$A$39:$A$42</c:f>
              <c:strCache>
                <c:ptCount val="3"/>
                <c:pt idx="0">
                  <c:v>Adolescent</c:v>
                </c:pt>
                <c:pt idx="1">
                  <c:v>Middle Age</c:v>
                </c:pt>
                <c:pt idx="2">
                  <c:v>old</c:v>
                </c:pt>
              </c:strCache>
            </c:strRef>
          </c:cat>
          <c:val>
            <c:numRef>
              <c:f>Pivot_Table!$F$39:$F$42</c:f>
              <c:numCache>
                <c:formatCode>General</c:formatCode>
                <c:ptCount val="3"/>
                <c:pt idx="0">
                  <c:v>47611</c:v>
                </c:pt>
                <c:pt idx="1">
                  <c:v>32816</c:v>
                </c:pt>
                <c:pt idx="2">
                  <c:v>12420</c:v>
                </c:pt>
              </c:numCache>
            </c:numRef>
          </c:val>
          <c:smooth val="0"/>
        </c:ser>
        <c:dLbls>
          <c:showLegendKey val="0"/>
          <c:showVal val="0"/>
          <c:showCatName val="0"/>
          <c:showSerName val="0"/>
          <c:showPercent val="0"/>
          <c:showBubbleSize val="0"/>
        </c:dLbls>
        <c:marker val="1"/>
        <c:smooth val="0"/>
        <c:axId val="390948728"/>
        <c:axId val="390947944"/>
      </c:lineChart>
      <c:catAx>
        <c:axId val="390948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47944"/>
        <c:crosses val="autoZero"/>
        <c:auto val="1"/>
        <c:lblAlgn val="ctr"/>
        <c:lblOffset val="100"/>
        <c:noMultiLvlLbl val="0"/>
      </c:catAx>
      <c:valAx>
        <c:axId val="390947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48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203864"/>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[diabetes.xlsx]Pivot_Table!PivotTable5</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Pivot_Table!$B$52:$B$53</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Pivot_Table!$A$54:$A$71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Pivot_Table!$B$54:$B$71</c:f>
              <c:numCache>
                <c:formatCode>General</c:formatCode>
                <c:ptCount val="17"/>
                <c:pt idx="0">
                  <c:v>88</c:v>
                </c:pt>
                <c:pt idx="1">
                  <c:v>107</c:v>
                </c:pt>
                <c:pt idx="2">
                  <c:v>90</c:v>
                </c:pt>
                <c:pt idx="3">
                  <c:v>55</c:v>
                </c:pt>
                <c:pt idx="4">
                  <c:v>36</c:v>
                </c:pt>
                <c:pt idx="5">
                  <c:v>20</c:v>
                </c:pt>
                <c:pt idx="6">
                  <c:v>15</c:v>
                </c:pt>
                <c:pt idx="7">
                  <c:v>2</c:v>
                </c:pt>
                <c:pt idx="8">
                  <c:v>1</c:v>
                </c:pt>
                <c:pt idx="9">
                  <c:v>1</c:v>
                </c:pt>
                <c:pt idx="10">
                  <c:v>2</c:v>
                </c:pt>
              </c:numCache>
            </c:numRef>
          </c:val>
        </c:ser>
        <c:ser>
          <c:idx val="1"/>
          <c:order val="1"/>
          <c:tx>
            <c:strRef>
              <c:f>Pivot_Table!$C$52:$C$53</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Pivot_Table!$A$54:$A$71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Pivot_Table!$C$54:$C$71</c:f>
              <c:numCache>
                <c:formatCode>General</c:formatCode>
                <c:ptCount val="17"/>
                <c:pt idx="0">
                  <c:v>17</c:v>
                </c:pt>
                <c:pt idx="1">
                  <c:v>24</c:v>
                </c:pt>
                <c:pt idx="2">
                  <c:v>6</c:v>
                </c:pt>
                <c:pt idx="3">
                  <c:v>17</c:v>
                </c:pt>
                <c:pt idx="4">
                  <c:v>26</c:v>
                </c:pt>
                <c:pt idx="5">
                  <c:v>25</c:v>
                </c:pt>
                <c:pt idx="6">
                  <c:v>24</c:v>
                </c:pt>
                <c:pt idx="7">
                  <c:v>35</c:v>
                </c:pt>
                <c:pt idx="8">
                  <c:v>25</c:v>
                </c:pt>
                <c:pt idx="9">
                  <c:v>21</c:v>
                </c:pt>
                <c:pt idx="10">
                  <c:v>16</c:v>
                </c:pt>
                <c:pt idx="11">
                  <c:v>7</c:v>
                </c:pt>
                <c:pt idx="12">
                  <c:v>7</c:v>
                </c:pt>
                <c:pt idx="13">
                  <c:v>8</c:v>
                </c:pt>
                <c:pt idx="14">
                  <c:v>2</c:v>
                </c:pt>
                <c:pt idx="15">
                  <c:v>1</c:v>
                </c:pt>
                <c:pt idx="16">
                  <c:v>1</c:v>
                </c:pt>
              </c:numCache>
            </c:numRef>
          </c:val>
        </c:ser>
        <c:ser>
          <c:idx val="2"/>
          <c:order val="2"/>
          <c:tx>
            <c:strRef>
              <c:f>Pivot_Table!$D$52:$D$53</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Pivot_Table!$A$54:$A$71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Pivot_Table!$D$54:$D$71</c:f>
              <c:numCache>
                <c:formatCode>General</c:formatCode>
                <c:ptCount val="17"/>
                <c:pt idx="0">
                  <c:v>6</c:v>
                </c:pt>
                <c:pt idx="1">
                  <c:v>4</c:v>
                </c:pt>
                <c:pt idx="2">
                  <c:v>7</c:v>
                </c:pt>
                <c:pt idx="3">
                  <c:v>3</c:v>
                </c:pt>
                <c:pt idx="4">
                  <c:v>6</c:v>
                </c:pt>
                <c:pt idx="5">
                  <c:v>12</c:v>
                </c:pt>
                <c:pt idx="6">
                  <c:v>11</c:v>
                </c:pt>
                <c:pt idx="7">
                  <c:v>8</c:v>
                </c:pt>
                <c:pt idx="8">
                  <c:v>12</c:v>
                </c:pt>
                <c:pt idx="9">
                  <c:v>6</c:v>
                </c:pt>
                <c:pt idx="10">
                  <c:v>6</c:v>
                </c:pt>
                <c:pt idx="11">
                  <c:v>4</c:v>
                </c:pt>
                <c:pt idx="12">
                  <c:v>2</c:v>
                </c:pt>
                <c:pt idx="13">
                  <c:v>2</c:v>
                </c:pt>
              </c:numCache>
            </c:numRef>
          </c:val>
        </c:ser>
        <c:dLbls>
          <c:showLegendKey val="0"/>
          <c:showVal val="0"/>
          <c:showCatName val="0"/>
          <c:showSerName val="0"/>
          <c:showPercent val="0"/>
          <c:showBubbleSize val="0"/>
        </c:dLbls>
        <c:axId val="390953040"/>
        <c:axId val="390949120"/>
        <c:axId val="390544704"/>
      </c:area3DChart>
      <c:catAx>
        <c:axId val="39095304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49120"/>
        <c:crosses val="autoZero"/>
        <c:auto val="1"/>
        <c:lblAlgn val="ctr"/>
        <c:lblOffset val="100"/>
        <c:noMultiLvlLbl val="0"/>
      </c:catAx>
      <c:valAx>
        <c:axId val="390949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53040"/>
        <c:crosses val="autoZero"/>
        <c:crossBetween val="midCat"/>
      </c:valAx>
      <c:serAx>
        <c:axId val="39054470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94912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203864"/>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[diabetes.xlsx]Pivot_Table!PivotTable6</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a:t>Age Categories per Count of Glucose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Pivot_Table!$A$11:$A$14</c:f>
              <c:strCache>
                <c:ptCount val="3"/>
                <c:pt idx="0">
                  <c:v>Adolescent</c:v>
                </c:pt>
                <c:pt idx="1">
                  <c:v>Middle Age</c:v>
                </c:pt>
                <c:pt idx="2">
                  <c:v>old</c:v>
                </c:pt>
              </c:strCache>
            </c:strRef>
          </c:cat>
          <c:val>
            <c:numRef>
              <c:f>Pivot_Table!$B$11:$B$14</c:f>
              <c:numCache>
                <c:formatCode>General</c:formatCode>
                <c:ptCount val="3"/>
                <c:pt idx="0">
                  <c:v>417</c:v>
                </c:pt>
                <c:pt idx="1">
                  <c:v>262</c:v>
                </c:pt>
                <c:pt idx="2">
                  <c:v>89</c:v>
                </c:pt>
              </c:numCache>
            </c:numRef>
          </c:val>
        </c:ser>
        <c:dLbls>
          <c:showLegendKey val="0"/>
          <c:showVal val="0"/>
          <c:showCatName val="0"/>
          <c:showSerName val="0"/>
          <c:showPercent val="0"/>
          <c:showBubbleSize val="0"/>
        </c:dLbls>
        <c:gapWidth val="65"/>
        <c:shape val="box"/>
        <c:axId val="378223288"/>
        <c:axId val="373521880"/>
        <c:axId val="373522264"/>
      </c:bar3DChart>
      <c:catAx>
        <c:axId val="378223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373521880"/>
        <c:crosses val="autoZero"/>
        <c:auto val="1"/>
        <c:lblAlgn val="ctr"/>
        <c:lblOffset val="100"/>
        <c:noMultiLvlLbl val="0"/>
      </c:catAx>
      <c:valAx>
        <c:axId val="3735218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23288"/>
        <c:crosses val="autoZero"/>
        <c:crossBetween val="between"/>
      </c:valAx>
      <c:serAx>
        <c:axId val="3735222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3521880"/>
        <c:crosses val="autoZero"/>
      </c:ser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203864"/>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[diabetes.xlsx]Pivot_Table!PivotTable7</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b="1" i="0" baseline="0">
                <a:effectLst/>
              </a:rPr>
              <a:t>Age Categories per Count of BMI</a:t>
            </a:r>
            <a:endParaRPr lang="en-US" sz="1400">
              <a:effectLst/>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Pivot_Table!$A$18:$A$21</c:f>
              <c:strCache>
                <c:ptCount val="3"/>
                <c:pt idx="0">
                  <c:v>Adolescent</c:v>
                </c:pt>
                <c:pt idx="1">
                  <c:v>Middle Age</c:v>
                </c:pt>
                <c:pt idx="2">
                  <c:v>old</c:v>
                </c:pt>
              </c:strCache>
            </c:strRef>
          </c:cat>
          <c:val>
            <c:numRef>
              <c:f>Pivot_Table!$B$18:$B$21</c:f>
              <c:numCache>
                <c:formatCode>General</c:formatCode>
                <c:ptCount val="3"/>
                <c:pt idx="0">
                  <c:v>417</c:v>
                </c:pt>
                <c:pt idx="1">
                  <c:v>262</c:v>
                </c:pt>
                <c:pt idx="2">
                  <c:v>89</c:v>
                </c:pt>
              </c:numCache>
            </c:numRef>
          </c:val>
        </c:ser>
        <c:dLbls>
          <c:showLegendKey val="0"/>
          <c:showVal val="0"/>
          <c:showCatName val="0"/>
          <c:showSerName val="0"/>
          <c:showPercent val="0"/>
          <c:showBubbleSize val="0"/>
        </c:dLbls>
        <c:gapWidth val="65"/>
        <c:shape val="box"/>
        <c:axId val="389832976"/>
        <c:axId val="389833360"/>
        <c:axId val="372981592"/>
      </c:bar3DChart>
      <c:catAx>
        <c:axId val="389832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389833360"/>
        <c:crosses val="autoZero"/>
        <c:auto val="1"/>
        <c:lblAlgn val="ctr"/>
        <c:lblOffset val="100"/>
        <c:noMultiLvlLbl val="0"/>
      </c:catAx>
      <c:valAx>
        <c:axId val="3898333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832976"/>
        <c:crosses val="autoZero"/>
        <c:crossBetween val="between"/>
      </c:valAx>
      <c:serAx>
        <c:axId val="372981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833360"/>
        <c:crosses val="autoZero"/>
      </c:ser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203864"/>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[diabetes.xlsx]Pivot_Table!PivotTable8</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Age Categories per Average of DiabetesPedigreeFunction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Pivot_Table!$B$27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19050" cap="flat" cmpd="sng" algn="ctr">
                <a:solidFill>
                  <a:schemeClr val="accent4"/>
                </a:solidFill>
                <a:prstDash val="solid"/>
                <a:miter lim="800000"/>
              </a:ln>
              <a:effectLst>
                <a:glow rad="63500">
                  <a:schemeClr val="accent2">
                    <a:satMod val="175000"/>
                    <a:alpha val="40000"/>
                  </a:schemeClr>
                </a:glow>
                <a:innerShdw blurRad="63500" dist="50800" dir="13500000">
                  <a:prstClr val="black">
                    <a:alpha val="50000"/>
                  </a:prstClr>
                </a:innerShdw>
              </a:effectLst>
            </c:spPr>
            <c:trendlineType val="linear"/>
            <c:dispRSqr val="0"/>
            <c:dispEq val="0"/>
          </c:trendline>
          <c:cat>
            <c:strRef>
              <c:f>Pivot_Table!$A$28:$A$31</c:f>
              <c:strCache>
                <c:ptCount val="3"/>
                <c:pt idx="0">
                  <c:v>Adolescent</c:v>
                </c:pt>
                <c:pt idx="1">
                  <c:v>Middle Age</c:v>
                </c:pt>
                <c:pt idx="2">
                  <c:v>old</c:v>
                </c:pt>
              </c:strCache>
            </c:strRef>
          </c:cat>
          <c:val>
            <c:numRef>
              <c:f>Pivot_Table!$B$28:$B$31</c:f>
              <c:numCache>
                <c:formatCode>0%</c:formatCode>
                <c:ptCount val="3"/>
                <c:pt idx="0">
                  <c:v>0.4468273381294966</c:v>
                </c:pt>
                <c:pt idx="1">
                  <c:v>0.50263358778625977</c:v>
                </c:pt>
                <c:pt idx="2">
                  <c:v>0.49869662921348329</c:v>
                </c:pt>
              </c:numCache>
            </c:numRef>
          </c:val>
        </c:ser>
        <c:dLbls>
          <c:showLegendKey val="0"/>
          <c:showVal val="0"/>
          <c:showCatName val="0"/>
          <c:showSerName val="0"/>
          <c:showPercent val="0"/>
          <c:showBubbleSize val="0"/>
        </c:dLbls>
        <c:gapWidth val="182"/>
        <c:overlap val="-50"/>
        <c:axId val="389885912"/>
        <c:axId val="389793000"/>
      </c:barChart>
      <c:catAx>
        <c:axId val="3898859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793000"/>
        <c:crosses val="autoZero"/>
        <c:auto val="1"/>
        <c:lblAlgn val="ctr"/>
        <c:lblOffset val="100"/>
        <c:noMultiLvlLbl val="0"/>
      </c:catAx>
      <c:valAx>
        <c:axId val="38979300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885912"/>
        <c:crosses val="autoZero"/>
        <c:crossBetween val="between"/>
      </c:valAx>
      <c:spPr>
        <a:noFill/>
        <a:ln>
          <a:noFill/>
        </a:ln>
        <a:effectLst/>
      </c:spPr>
    </c:plotArea>
    <c:plotVisOnly val="1"/>
    <c:dispBlanksAs val="gap"/>
    <c:showDLblsOverMax val="0"/>
  </c:chart>
  <c:spPr>
    <a:solidFill>
      <a:srgbClr val="203864"/>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[diabetes.xlsx]Pivot_Table!PivotTable9</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cked"/>
        <c:varyColors val="0"/>
        <c:ser>
          <c:idx val="0"/>
          <c:order val="0"/>
          <c:tx>
            <c:strRef>
              <c:f>Pivot_Table!$B$38</c:f>
              <c:strCache>
                <c:ptCount val="1"/>
                <c:pt idx="0">
                  <c:v>Sum of BMI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13061.29999999999</c:v>
                </c:pt>
                <c:pt idx="1">
                  <c:v>8812.0999999999931</c:v>
                </c:pt>
                <c:pt idx="2">
                  <c:v>2696.8999999999992</c:v>
                </c:pt>
              </c:numCache>
            </c:numRef>
          </c:val>
          <c:smooth val="0"/>
        </c:ser>
        <c:ser>
          <c:idx val="1"/>
          <c:order val="1"/>
          <c:tx>
            <c:strRef>
              <c:f>Pivot_Table!$C$38</c:f>
              <c:strCache>
                <c:ptCount val="1"/>
                <c:pt idx="0">
                  <c:v>Sum of SkinThickness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9089</c:v>
                </c:pt>
                <c:pt idx="1">
                  <c:v>5288</c:v>
                </c:pt>
                <c:pt idx="2">
                  <c:v>1395</c:v>
                </c:pt>
              </c:numCache>
            </c:numRef>
          </c:val>
          <c:smooth val="0"/>
        </c:ser>
        <c:ser>
          <c:idx val="2"/>
          <c:order val="2"/>
          <c:tx>
            <c:strRef>
              <c:f>Pivot_Table!$D$38</c:f>
              <c:strCache>
                <c:ptCount val="1"/>
                <c:pt idx="0">
                  <c:v>Sum of BloodPressure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Pivot_Table!$A$39:$A$42</c:f>
              <c:strCache>
                <c:ptCount val="3"/>
                <c:pt idx="0">
                  <c:v>Adolescent</c:v>
                </c:pt>
                <c:pt idx="1">
                  <c:v>Middle Age</c:v>
                </c:pt>
                <c:pt idx="2">
                  <c:v>old</c:v>
                </c:pt>
              </c:strCache>
            </c:strRef>
          </c:cat>
          <c:val>
            <c:numRef>
              <c:f>Pivot_Table!$D$39:$D$42</c:f>
              <c:numCache>
                <c:formatCode>General</c:formatCode>
                <c:ptCount val="3"/>
                <c:pt idx="0">
                  <c:v>27240</c:v>
                </c:pt>
                <c:pt idx="1">
                  <c:v>18858</c:v>
                </c:pt>
                <c:pt idx="2">
                  <c:v>6975</c:v>
                </c:pt>
              </c:numCache>
            </c:numRef>
          </c:val>
          <c:smooth val="0"/>
        </c:ser>
        <c:ser>
          <c:idx val="3"/>
          <c:order val="3"/>
          <c:tx>
            <c:strRef>
              <c:f>Pivot_Table!$E$38</c:f>
              <c:strCache>
                <c:ptCount val="1"/>
                <c:pt idx="0">
                  <c:v>Sum of Insulin</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Pivot_Table!$A$39:$A$42</c:f>
              <c:strCache>
                <c:ptCount val="3"/>
                <c:pt idx="0">
                  <c:v>Adolescent</c:v>
                </c:pt>
                <c:pt idx="1">
                  <c:v>Middle Age</c:v>
                </c:pt>
                <c:pt idx="2">
                  <c:v>old</c:v>
                </c:pt>
              </c:strCache>
            </c:strRef>
          </c:cat>
          <c:val>
            <c:numRef>
              <c:f>Pivot_Table!$E$39:$E$42</c:f>
              <c:numCache>
                <c:formatCode>General</c:formatCode>
                <c:ptCount val="3"/>
                <c:pt idx="0">
                  <c:v>35156</c:v>
                </c:pt>
                <c:pt idx="1">
                  <c:v>18643</c:v>
                </c:pt>
                <c:pt idx="2">
                  <c:v>7487</c:v>
                </c:pt>
              </c:numCache>
            </c:numRef>
          </c:val>
          <c:smooth val="0"/>
        </c:ser>
        <c:ser>
          <c:idx val="4"/>
          <c:order val="4"/>
          <c:tx>
            <c:strRef>
              <c:f>Pivot_Table!$F$38</c:f>
              <c:strCache>
                <c:ptCount val="1"/>
                <c:pt idx="0">
                  <c:v>Sum of Glucose</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Pivot_Table!$A$39:$A$42</c:f>
              <c:strCache>
                <c:ptCount val="3"/>
                <c:pt idx="0">
                  <c:v>Adolescent</c:v>
                </c:pt>
                <c:pt idx="1">
                  <c:v>Middle Age</c:v>
                </c:pt>
                <c:pt idx="2">
                  <c:v>old</c:v>
                </c:pt>
              </c:strCache>
            </c:strRef>
          </c:cat>
          <c:val>
            <c:numRef>
              <c:f>Pivot_Table!$F$39:$F$42</c:f>
              <c:numCache>
                <c:formatCode>General</c:formatCode>
                <c:ptCount val="3"/>
                <c:pt idx="0">
                  <c:v>47611</c:v>
                </c:pt>
                <c:pt idx="1">
                  <c:v>32816</c:v>
                </c:pt>
                <c:pt idx="2">
                  <c:v>12420</c:v>
                </c:pt>
              </c:numCache>
            </c:numRef>
          </c:val>
          <c:smooth val="0"/>
        </c:ser>
        <c:dLbls>
          <c:showLegendKey val="0"/>
          <c:showVal val="0"/>
          <c:showCatName val="0"/>
          <c:showSerName val="0"/>
          <c:showPercent val="0"/>
          <c:showBubbleSize val="0"/>
        </c:dLbls>
        <c:marker val="1"/>
        <c:smooth val="0"/>
        <c:axId val="378274616"/>
        <c:axId val="378273832"/>
      </c:lineChart>
      <c:catAx>
        <c:axId val="378274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3832"/>
        <c:crosses val="autoZero"/>
        <c:auto val="1"/>
        <c:lblAlgn val="ctr"/>
        <c:lblOffset val="100"/>
        <c:noMultiLvlLbl val="0"/>
      </c:catAx>
      <c:valAx>
        <c:axId val="378273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4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203864"/>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[diabetes.xlsx]Pivot_Table!PivotTable5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Pivot_Table!$B$52:$B$53</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Pivot_Table!$A$54:$A$71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Pivot_Table!$B$54:$B$71</c:f>
              <c:numCache>
                <c:formatCode>General</c:formatCode>
                <c:ptCount val="17"/>
                <c:pt idx="0">
                  <c:v>88</c:v>
                </c:pt>
                <c:pt idx="1">
                  <c:v>107</c:v>
                </c:pt>
                <c:pt idx="2">
                  <c:v>90</c:v>
                </c:pt>
                <c:pt idx="3">
                  <c:v>55</c:v>
                </c:pt>
                <c:pt idx="4">
                  <c:v>36</c:v>
                </c:pt>
                <c:pt idx="5">
                  <c:v>20</c:v>
                </c:pt>
                <c:pt idx="6">
                  <c:v>15</c:v>
                </c:pt>
                <c:pt idx="7">
                  <c:v>2</c:v>
                </c:pt>
                <c:pt idx="8">
                  <c:v>1</c:v>
                </c:pt>
                <c:pt idx="9">
                  <c:v>1</c:v>
                </c:pt>
                <c:pt idx="10">
                  <c:v>2</c:v>
                </c:pt>
              </c:numCache>
            </c:numRef>
          </c:val>
        </c:ser>
        <c:ser>
          <c:idx val="1"/>
          <c:order val="1"/>
          <c:tx>
            <c:strRef>
              <c:f>Pivot_Table!$C$52:$C$53</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Pivot_Table!$A$54:$A$71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Pivot_Table!$C$54:$C$71</c:f>
              <c:numCache>
                <c:formatCode>General</c:formatCode>
                <c:ptCount val="17"/>
                <c:pt idx="0">
                  <c:v>17</c:v>
                </c:pt>
                <c:pt idx="1">
                  <c:v>24</c:v>
                </c:pt>
                <c:pt idx="2">
                  <c:v>6</c:v>
                </c:pt>
                <c:pt idx="3">
                  <c:v>17</c:v>
                </c:pt>
                <c:pt idx="4">
                  <c:v>26</c:v>
                </c:pt>
                <c:pt idx="5">
                  <c:v>25</c:v>
                </c:pt>
                <c:pt idx="6">
                  <c:v>24</c:v>
                </c:pt>
                <c:pt idx="7">
                  <c:v>35</c:v>
                </c:pt>
                <c:pt idx="8">
                  <c:v>25</c:v>
                </c:pt>
                <c:pt idx="9">
                  <c:v>21</c:v>
                </c:pt>
                <c:pt idx="10">
                  <c:v>16</c:v>
                </c:pt>
                <c:pt idx="11">
                  <c:v>7</c:v>
                </c:pt>
                <c:pt idx="12">
                  <c:v>7</c:v>
                </c:pt>
                <c:pt idx="13">
                  <c:v>8</c:v>
                </c:pt>
                <c:pt idx="14">
                  <c:v>2</c:v>
                </c:pt>
                <c:pt idx="15">
                  <c:v>1</c:v>
                </c:pt>
                <c:pt idx="16">
                  <c:v>1</c:v>
                </c:pt>
              </c:numCache>
            </c:numRef>
          </c:val>
        </c:ser>
        <c:ser>
          <c:idx val="2"/>
          <c:order val="2"/>
          <c:tx>
            <c:strRef>
              <c:f>Pivot_Table!$D$52:$D$53</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Pivot_Table!$A$54:$A$71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Pivot_Table!$D$54:$D$71</c:f>
              <c:numCache>
                <c:formatCode>General</c:formatCode>
                <c:ptCount val="17"/>
                <c:pt idx="0">
                  <c:v>6</c:v>
                </c:pt>
                <c:pt idx="1">
                  <c:v>4</c:v>
                </c:pt>
                <c:pt idx="2">
                  <c:v>7</c:v>
                </c:pt>
                <c:pt idx="3">
                  <c:v>3</c:v>
                </c:pt>
                <c:pt idx="4">
                  <c:v>6</c:v>
                </c:pt>
                <c:pt idx="5">
                  <c:v>12</c:v>
                </c:pt>
                <c:pt idx="6">
                  <c:v>11</c:v>
                </c:pt>
                <c:pt idx="7">
                  <c:v>8</c:v>
                </c:pt>
                <c:pt idx="8">
                  <c:v>12</c:v>
                </c:pt>
                <c:pt idx="9">
                  <c:v>6</c:v>
                </c:pt>
                <c:pt idx="10">
                  <c:v>6</c:v>
                </c:pt>
                <c:pt idx="11">
                  <c:v>4</c:v>
                </c:pt>
                <c:pt idx="12">
                  <c:v>2</c:v>
                </c:pt>
                <c:pt idx="13">
                  <c:v>2</c:v>
                </c:pt>
              </c:numCache>
            </c:numRef>
          </c:val>
        </c:ser>
        <c:dLbls>
          <c:showLegendKey val="0"/>
          <c:showVal val="0"/>
          <c:showCatName val="0"/>
          <c:showSerName val="0"/>
          <c:showPercent val="0"/>
          <c:showBubbleSize val="0"/>
        </c:dLbls>
        <c:axId val="378275008"/>
        <c:axId val="378275792"/>
        <c:axId val="390543432"/>
      </c:area3DChart>
      <c:catAx>
        <c:axId val="37827500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5792"/>
        <c:crosses val="autoZero"/>
        <c:auto val="1"/>
        <c:lblAlgn val="ctr"/>
        <c:lblOffset val="100"/>
        <c:noMultiLvlLbl val="0"/>
      </c:catAx>
      <c:valAx>
        <c:axId val="3782757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5008"/>
        <c:crosses val="autoZero"/>
        <c:crossBetween val="midCat"/>
      </c:valAx>
      <c:serAx>
        <c:axId val="3905434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579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203864"/>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[diabetes.xlsx]Pivot_Table!PivotTable4</c:name>
    <c:fmtId val="13"/>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t>No. of Cases per </a:t>
            </a:r>
            <a:r>
              <a:rPr lang="en-US" sz="1600" b="1" i="0" u="none" strike="noStrike" baseline="0">
                <a:effectLst/>
              </a:rPr>
              <a:t>Age Categories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c:f>
              <c:strCache>
                <c:ptCount val="1"/>
                <c:pt idx="0">
                  <c:v>Total</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Pivot_Table!$A$4:$A$7</c:f>
              <c:strCache>
                <c:ptCount val="3"/>
                <c:pt idx="0">
                  <c:v>Adolescent</c:v>
                </c:pt>
                <c:pt idx="1">
                  <c:v>Middle Age</c:v>
                </c:pt>
                <c:pt idx="2">
                  <c:v>old</c:v>
                </c:pt>
              </c:strCache>
            </c:strRef>
          </c:cat>
          <c:val>
            <c:numRef>
              <c:f>Pivot_Table!$B$4:$B$7</c:f>
              <c:numCache>
                <c:formatCode>General</c:formatCode>
                <c:ptCount val="3"/>
                <c:pt idx="0">
                  <c:v>417</c:v>
                </c:pt>
                <c:pt idx="1">
                  <c:v>262</c:v>
                </c:pt>
                <c:pt idx="2">
                  <c:v>89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647049741617116"/>
          <c:y val="0.43416745406824148"/>
          <c:w val="0.18661345153171324"/>
          <c:h val="0.3632920144877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5">
        <a:lumMod val="50000"/>
      </a:schemeClr>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[diabetes.xlsx]Pivot_Table!PivotTable4</c:name>
    <c:fmtId val="11"/>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i="0" u="none" strike="noStrike" baseline="0">
                <a:effectLst/>
              </a:rPr>
              <a:t>No. of Cases per Age Categories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c:f>
              <c:strCache>
                <c:ptCount val="1"/>
                <c:pt idx="0">
                  <c:v>Total</c:v>
                </c:pt>
              </c:strCache>
            </c:strRef>
          </c:tx>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Pivot_Table!$A$4:$A$7</c:f>
              <c:strCache>
                <c:ptCount val="3"/>
                <c:pt idx="0">
                  <c:v>Adolescent</c:v>
                </c:pt>
                <c:pt idx="1">
                  <c:v>Middle Age</c:v>
                </c:pt>
                <c:pt idx="2">
                  <c:v>old</c:v>
                </c:pt>
              </c:strCache>
            </c:strRef>
          </c:cat>
          <c:val>
            <c:numRef>
              <c:f>Pivot_Table!$B$4:$B$7</c:f>
              <c:numCache>
                <c:formatCode>General</c:formatCode>
                <c:ptCount val="3"/>
                <c:pt idx="0">
                  <c:v>417</c:v>
                </c:pt>
                <c:pt idx="1">
                  <c:v>262</c:v>
                </c:pt>
                <c:pt idx="2">
                  <c:v>89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647049741617116"/>
          <c:y val="0.43416745406824148"/>
          <c:w val="0.24773586377868748"/>
          <c:h val="0.29740041900088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5">
        <a:lumMod val="50000"/>
      </a:schemeClr>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[diabetes.xlsx]Pivot_Table!PivotTable6</c:name>
    <c:fmtId val="2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a:t>Age Categories per Count of Glucose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Pivot_Table!$A$11:$A$14</c:f>
              <c:strCache>
                <c:ptCount val="3"/>
                <c:pt idx="0">
                  <c:v>Adolescent</c:v>
                </c:pt>
                <c:pt idx="1">
                  <c:v>Middle Age</c:v>
                </c:pt>
                <c:pt idx="2">
                  <c:v>old</c:v>
                </c:pt>
              </c:strCache>
            </c:strRef>
          </c:cat>
          <c:val>
            <c:numRef>
              <c:f>Pivot_Table!$B$11:$B$14</c:f>
              <c:numCache>
                <c:formatCode>General</c:formatCode>
                <c:ptCount val="3"/>
                <c:pt idx="0">
                  <c:v>417</c:v>
                </c:pt>
                <c:pt idx="1">
                  <c:v>262</c:v>
                </c:pt>
                <c:pt idx="2">
                  <c:v>89</c:v>
                </c:pt>
              </c:numCache>
            </c:numRef>
          </c:val>
        </c:ser>
        <c:dLbls>
          <c:showLegendKey val="0"/>
          <c:showVal val="1"/>
          <c:showCatName val="0"/>
          <c:showSerName val="0"/>
          <c:showPercent val="0"/>
          <c:showBubbleSize val="0"/>
        </c:dLbls>
        <c:gapWidth val="65"/>
        <c:shape val="box"/>
        <c:axId val="378276576"/>
        <c:axId val="378276968"/>
        <c:axId val="390537920"/>
      </c:bar3DChart>
      <c:catAx>
        <c:axId val="378276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378276968"/>
        <c:crosses val="autoZero"/>
        <c:auto val="1"/>
        <c:lblAlgn val="ctr"/>
        <c:lblOffset val="100"/>
        <c:noMultiLvlLbl val="0"/>
      </c:catAx>
      <c:valAx>
        <c:axId val="3782769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6576"/>
        <c:crosses val="autoZero"/>
        <c:crossBetween val="between"/>
      </c:valAx>
      <c:serAx>
        <c:axId val="390537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276968"/>
        <c:crosses val="autoZero"/>
      </c:ser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203864"/>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38101</xdr:colOff>
      <xdr:row>7</xdr:row>
      <xdr:rowOff>23421</xdr:rowOff>
    </xdr:from>
    <xdr:to>
      <xdr:col>9</xdr:col>
      <xdr:colOff>5279</xdr:colOff>
      <xdr:row>23</xdr:row>
      <xdr:rowOff>177801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1362075</xdr:colOff>
      <xdr:row>12</xdr:row>
      <xdr:rowOff>0</xdr:rowOff>
    </xdr:from>
    <xdr:to>
      <xdr:col>7</xdr:col>
      <xdr:colOff>9525</xdr:colOff>
      <xdr:row>22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11</xdr:row>
      <xdr:rowOff>171451</xdr:rowOff>
    </xdr:from>
    <xdr:to>
      <xdr:col>11</xdr:col>
      <xdr:colOff>1019174</xdr:colOff>
      <xdr:row>22</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1362075</xdr:colOff>
      <xdr:row>24</xdr:row>
      <xdr:rowOff>4763</xdr:rowOff>
    </xdr:from>
    <xdr:to>
      <xdr:col>12</xdr:col>
      <xdr:colOff>0</xdr:colOff>
      <xdr:row>34</xdr:row>
      <xdr:rowOff>95251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561974</xdr:colOff>
      <xdr:row>35</xdr:row>
      <xdr:rowOff>190499</xdr:rowOff>
    </xdr:from>
    <xdr:to>
      <xdr:col>13</xdr:col>
      <xdr:colOff>28575</xdr:colOff>
      <xdr:row>49</xdr:row>
      <xdr:rowOff>28574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51</xdr:row>
      <xdr:rowOff>19050</xdr:rowOff>
    </xdr:from>
    <xdr:to>
      <xdr:col>12</xdr:col>
      <xdr:colOff>1657350</xdr:colOff>
      <xdr:row>67</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9525</xdr:colOff>
      <xdr:row>0</xdr:row>
      <xdr:rowOff>0</xdr:rowOff>
    </xdr:from>
    <xdr:to>
      <xdr:col>8</xdr:col>
      <xdr:colOff>371474</xdr:colOff>
      <xdr:row>9</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47626</xdr:rowOff>
    </xdr:from>
    <xdr:to>
      <xdr:col>8</xdr:col>
      <xdr:colOff>0</xdr:colOff>
      <xdr:row>13</xdr:row>
      <xdr:rowOff>133651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9526</xdr:colOff>
      <xdr:row>3</xdr:row>
      <xdr:rowOff>15875</xdr:rowOff>
    </xdr:from>
    <xdr:to>
      <xdr:col>12</xdr:col>
      <xdr:colOff>755431</xdr:colOff>
      <xdr:row>13</xdr:row>
      <xdr:rowOff>144598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4545</xdr:colOff>
      <xdr:row>3</xdr:row>
      <xdr:rowOff>31108</xdr:rowOff>
    </xdr:from>
    <xdr:to>
      <xdr:col>17</xdr:col>
      <xdr:colOff>718040</xdr:colOff>
      <xdr:row>13</xdr:row>
      <xdr:rowOff>133650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10947</xdr:colOff>
      <xdr:row>13</xdr:row>
      <xdr:rowOff>105128</xdr:rowOff>
    </xdr:from>
    <xdr:to>
      <xdr:col>8</xdr:col>
      <xdr:colOff>0</xdr:colOff>
      <xdr:row>23</xdr:row>
      <xdr:rowOff>190500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25727</xdr:colOff>
      <xdr:row>13</xdr:row>
      <xdr:rowOff>160480</xdr:rowOff>
    </xdr:from>
    <xdr:to>
      <xdr:col>13</xdr:col>
      <xdr:colOff>10948</xdr:colOff>
      <xdr:row>23</xdr:row>
      <xdr:rowOff>161193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35256</xdr:colOff>
      <xdr:row>13</xdr:row>
      <xdr:rowOff>168992</xdr:rowOff>
    </xdr:from>
    <xdr:to>
      <xdr:col>18</xdr:col>
      <xdr:colOff>5130</xdr:colOff>
      <xdr:row>23</xdr:row>
      <xdr:rowOff>131884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47546</xdr:rowOff>
    </xdr:from>
    <xdr:to>
      <xdr:col>3</xdr:col>
      <xdr:colOff>12211</xdr:colOff>
      <xdr:row>8</xdr:row>
      <xdr:rowOff>146539</xdr:rowOff>
    </xdr:to>
    <mc:AlternateContent xmlns:mc="http://schemas.openxmlformats.org/markup-compatibility/2006" xmlns:a14="http://schemas.microsoft.com/office/drawing/2010/main">
      <mc:Choice Requires="a14">
        <xdr:graphicFrame macro="">
          <xdr:nvGraphicFramePr>
            <xdr:cNvPr id="8" name="AgeCategories"/>
            <xdr:cNvGraphicFramePr/>
          </xdr:nvGraphicFramePr>
          <xdr:xfrm>
            <a:off x="0" y="0"/>
            <a:ext cx="0" cy="0"/>
          </xdr:xfrm>
          <a:graphic>
            <a:graphicData uri="http://schemas.microsoft.com/office/drawing/2010/slicer">
              <sle:slicer xmlns:sle="http://schemas.microsoft.com/office/drawing/2010/slicer" name="AgeCategories"/>
            </a:graphicData>
          </a:graphic>
        </xdr:graphicFrame>
      </mc:Choice>
      <mc:Fallback xmlns="">
        <xdr:sp macro="" textlink="">
          <xdr:nvSpPr>
            <xdr:cNvPr id="0" name=""/>
            <xdr:cNvSpPr>
              <a:spLocks noTextEdit="1"/>
            </xdr:cNvSpPr>
          </xdr:nvSpPr>
          <xdr:spPr>
            <a:xfrm>
              <a:off x="0" y="1102623"/>
              <a:ext cx="2561980" cy="1403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158750</xdr:rowOff>
    </xdr:from>
    <xdr:to>
      <xdr:col>3</xdr:col>
      <xdr:colOff>12210</xdr:colOff>
      <xdr:row>13</xdr:row>
      <xdr:rowOff>73273</xdr:rowOff>
    </xdr:to>
    <mc:AlternateContent xmlns:mc="http://schemas.openxmlformats.org/markup-compatibility/2006" xmlns:a14="http://schemas.microsoft.com/office/drawing/2010/main">
      <mc:Choice Requires="a14">
        <xdr:graphicFrame macro="">
          <xdr:nvGraphicFramePr>
            <xdr:cNvPr id="11" name="Exist Cases"/>
            <xdr:cNvGraphicFramePr/>
          </xdr:nvGraphicFramePr>
          <xdr:xfrm>
            <a:off x="0" y="0"/>
            <a:ext cx="0" cy="0"/>
          </xdr:xfrm>
          <a:graphic>
            <a:graphicData uri="http://schemas.microsoft.com/office/drawing/2010/slicer">
              <sle:slicer xmlns:sle="http://schemas.microsoft.com/office/drawing/2010/slicer" name="Exist Cases"/>
            </a:graphicData>
          </a:graphic>
        </xdr:graphicFrame>
      </mc:Choice>
      <mc:Fallback xmlns="">
        <xdr:sp macro="" textlink="">
          <xdr:nvSpPr>
            <xdr:cNvPr id="0" name=""/>
            <xdr:cNvSpPr>
              <a:spLocks noTextEdit="1"/>
            </xdr:cNvSpPr>
          </xdr:nvSpPr>
          <xdr:spPr>
            <a:xfrm>
              <a:off x="0" y="2518019"/>
              <a:ext cx="2561979" cy="1306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73269</xdr:rowOff>
    </xdr:from>
    <xdr:to>
      <xdr:col>3</xdr:col>
      <xdr:colOff>12210</xdr:colOff>
      <xdr:row>23</xdr:row>
      <xdr:rowOff>256443</xdr:rowOff>
    </xdr:to>
    <mc:AlternateContent xmlns:mc="http://schemas.openxmlformats.org/markup-compatibility/2006" xmlns:a14="http://schemas.microsoft.com/office/drawing/2010/main">
      <mc:Choice Requires="a14">
        <xdr:graphicFrame macro="">
          <xdr:nvGraphicFramePr>
            <xdr:cNvPr id="13" name="Pregnancies"/>
            <xdr:cNvGraphicFramePr/>
          </xdr:nvGraphicFramePr>
          <xdr:xfrm>
            <a:off x="0" y="0"/>
            <a:ext cx="0" cy="0"/>
          </xdr:xfrm>
          <a:graphic>
            <a:graphicData uri="http://schemas.microsoft.com/office/drawing/2010/slicer">
              <sle:slicer xmlns:sle="http://schemas.microsoft.com/office/drawing/2010/slicer" name="Pregnancies"/>
            </a:graphicData>
          </a:graphic>
        </xdr:graphicFrame>
      </mc:Choice>
      <mc:Fallback xmlns="">
        <xdr:sp macro="" textlink="">
          <xdr:nvSpPr>
            <xdr:cNvPr id="0" name=""/>
            <xdr:cNvSpPr>
              <a:spLocks noTextEdit="1"/>
            </xdr:cNvSpPr>
          </xdr:nvSpPr>
          <xdr:spPr>
            <a:xfrm>
              <a:off x="0" y="3824654"/>
              <a:ext cx="2561979" cy="2938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15875</xdr:colOff>
      <xdr:row>3</xdr:row>
      <xdr:rowOff>14654</xdr:rowOff>
    </xdr:to>
    <xdr:pic>
      <xdr:nvPicPr>
        <xdr:cNvPr id="14" name="Picture 13"/>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artisticCement/>
                  </a14:imgEffect>
                </a14:imgLayer>
              </a14:imgProps>
            </a:ext>
            <a:ext uri="{28A0092B-C50C-407E-A947-70E740481C1C}">
              <a14:useLocalDpi xmlns:a14="http://schemas.microsoft.com/office/drawing/2010/main" val="0"/>
            </a:ext>
          </a:extLst>
        </a:blip>
        <a:stretch>
          <a:fillRect/>
        </a:stretch>
      </xdr:blipFill>
      <xdr:spPr>
        <a:xfrm>
          <a:off x="0" y="0"/>
          <a:ext cx="2565644" cy="10697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09.623988888889" createdVersion="5" refreshedVersion="5" minRefreshableVersion="3" recordCount="768">
  <cacheSource type="worksheet">
    <worksheetSource name="Table1[[Pregnancies]:[Exist Cases]]"/>
  </cacheSource>
  <cacheFields count="10">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acheField>
    <cacheField name="DiabetesPedigreeFunction" numFmtId="1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acheField>
    <cacheField name="AgeCategories" numFmtId="0">
      <sharedItems count="3">
        <s v="old"/>
        <s v="Middle Age"/>
        <s v="Adolescent"/>
      </sharedItems>
    </cacheField>
    <cacheField name="Exist Cases"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8">
  <r>
    <x v="0"/>
    <n v="148"/>
    <n v="72"/>
    <n v="35"/>
    <n v="0"/>
    <n v="33.6"/>
    <x v="0"/>
    <n v="50"/>
    <x v="0"/>
    <x v="0"/>
  </r>
  <r>
    <x v="1"/>
    <n v="85"/>
    <n v="66"/>
    <n v="29"/>
    <n v="0"/>
    <n v="26.6"/>
    <x v="1"/>
    <n v="31"/>
    <x v="1"/>
    <x v="1"/>
  </r>
  <r>
    <x v="2"/>
    <n v="183"/>
    <n v="64"/>
    <n v="0"/>
    <n v="0"/>
    <n v="23.3"/>
    <x v="2"/>
    <n v="32"/>
    <x v="1"/>
    <x v="0"/>
  </r>
  <r>
    <x v="1"/>
    <n v="89"/>
    <n v="66"/>
    <n v="23"/>
    <n v="94"/>
    <n v="28.1"/>
    <x v="3"/>
    <n v="21"/>
    <x v="2"/>
    <x v="1"/>
  </r>
  <r>
    <x v="3"/>
    <n v="137"/>
    <n v="40"/>
    <n v="35"/>
    <n v="168"/>
    <n v="43.1"/>
    <x v="4"/>
    <n v="33"/>
    <x v="1"/>
    <x v="0"/>
  </r>
  <r>
    <x v="4"/>
    <n v="116"/>
    <n v="74"/>
    <n v="0"/>
    <n v="0"/>
    <n v="25.6"/>
    <x v="5"/>
    <n v="30"/>
    <x v="2"/>
    <x v="1"/>
  </r>
  <r>
    <x v="5"/>
    <n v="78"/>
    <n v="50"/>
    <n v="32"/>
    <n v="88"/>
    <n v="31"/>
    <x v="6"/>
    <n v="26"/>
    <x v="2"/>
    <x v="0"/>
  </r>
  <r>
    <x v="6"/>
    <n v="115"/>
    <n v="0"/>
    <n v="0"/>
    <n v="0"/>
    <n v="35.299999999999997"/>
    <x v="7"/>
    <n v="29"/>
    <x v="2"/>
    <x v="1"/>
  </r>
  <r>
    <x v="7"/>
    <n v="197"/>
    <n v="70"/>
    <n v="45"/>
    <n v="543"/>
    <n v="30.5"/>
    <x v="8"/>
    <n v="53"/>
    <x v="0"/>
    <x v="0"/>
  </r>
  <r>
    <x v="2"/>
    <n v="125"/>
    <n v="96"/>
    <n v="0"/>
    <n v="0"/>
    <n v="0"/>
    <x v="9"/>
    <n v="54"/>
    <x v="0"/>
    <x v="0"/>
  </r>
  <r>
    <x v="8"/>
    <n v="110"/>
    <n v="92"/>
    <n v="0"/>
    <n v="0"/>
    <n v="37.6"/>
    <x v="10"/>
    <n v="30"/>
    <x v="2"/>
    <x v="1"/>
  </r>
  <r>
    <x v="6"/>
    <n v="168"/>
    <n v="74"/>
    <n v="0"/>
    <n v="0"/>
    <n v="38"/>
    <x v="11"/>
    <n v="34"/>
    <x v="1"/>
    <x v="0"/>
  </r>
  <r>
    <x v="6"/>
    <n v="139"/>
    <n v="80"/>
    <n v="0"/>
    <n v="0"/>
    <n v="27.1"/>
    <x v="12"/>
    <n v="57"/>
    <x v="0"/>
    <x v="1"/>
  </r>
  <r>
    <x v="1"/>
    <n v="189"/>
    <n v="60"/>
    <n v="23"/>
    <n v="846"/>
    <n v="30.1"/>
    <x v="13"/>
    <n v="59"/>
    <x v="0"/>
    <x v="0"/>
  </r>
  <r>
    <x v="4"/>
    <n v="166"/>
    <n v="72"/>
    <n v="19"/>
    <n v="175"/>
    <n v="25.8"/>
    <x v="14"/>
    <n v="51"/>
    <x v="0"/>
    <x v="0"/>
  </r>
  <r>
    <x v="9"/>
    <n v="100"/>
    <n v="0"/>
    <n v="0"/>
    <n v="0"/>
    <n v="30"/>
    <x v="15"/>
    <n v="32"/>
    <x v="1"/>
    <x v="0"/>
  </r>
  <r>
    <x v="3"/>
    <n v="118"/>
    <n v="84"/>
    <n v="47"/>
    <n v="230"/>
    <n v="45.8"/>
    <x v="16"/>
    <n v="31"/>
    <x v="1"/>
    <x v="0"/>
  </r>
  <r>
    <x v="9"/>
    <n v="107"/>
    <n v="74"/>
    <n v="0"/>
    <n v="0"/>
    <n v="29.6"/>
    <x v="17"/>
    <n v="31"/>
    <x v="1"/>
    <x v="0"/>
  </r>
  <r>
    <x v="1"/>
    <n v="103"/>
    <n v="30"/>
    <n v="38"/>
    <n v="83"/>
    <n v="43.3"/>
    <x v="18"/>
    <n v="33"/>
    <x v="1"/>
    <x v="1"/>
  </r>
  <r>
    <x v="1"/>
    <n v="115"/>
    <n v="70"/>
    <n v="30"/>
    <n v="96"/>
    <n v="34.6"/>
    <x v="19"/>
    <n v="32"/>
    <x v="1"/>
    <x v="0"/>
  </r>
  <r>
    <x v="5"/>
    <n v="126"/>
    <n v="88"/>
    <n v="41"/>
    <n v="235"/>
    <n v="39.299999999999997"/>
    <x v="20"/>
    <n v="27"/>
    <x v="2"/>
    <x v="1"/>
  </r>
  <r>
    <x v="2"/>
    <n v="99"/>
    <n v="84"/>
    <n v="0"/>
    <n v="0"/>
    <n v="35.4"/>
    <x v="21"/>
    <n v="50"/>
    <x v="0"/>
    <x v="1"/>
  </r>
  <r>
    <x v="9"/>
    <n v="196"/>
    <n v="90"/>
    <n v="0"/>
    <n v="0"/>
    <n v="39.799999999999997"/>
    <x v="22"/>
    <n v="41"/>
    <x v="1"/>
    <x v="0"/>
  </r>
  <r>
    <x v="10"/>
    <n v="119"/>
    <n v="80"/>
    <n v="35"/>
    <n v="0"/>
    <n v="29"/>
    <x v="23"/>
    <n v="29"/>
    <x v="2"/>
    <x v="0"/>
  </r>
  <r>
    <x v="11"/>
    <n v="143"/>
    <n v="94"/>
    <n v="33"/>
    <n v="146"/>
    <n v="36.6"/>
    <x v="17"/>
    <n v="51"/>
    <x v="0"/>
    <x v="0"/>
  </r>
  <r>
    <x v="6"/>
    <n v="125"/>
    <n v="70"/>
    <n v="26"/>
    <n v="115"/>
    <n v="31.1"/>
    <x v="24"/>
    <n v="41"/>
    <x v="1"/>
    <x v="0"/>
  </r>
  <r>
    <x v="9"/>
    <n v="147"/>
    <n v="76"/>
    <n v="0"/>
    <n v="0"/>
    <n v="39.4"/>
    <x v="25"/>
    <n v="43"/>
    <x v="1"/>
    <x v="0"/>
  </r>
  <r>
    <x v="1"/>
    <n v="97"/>
    <n v="66"/>
    <n v="15"/>
    <n v="140"/>
    <n v="23.2"/>
    <x v="26"/>
    <n v="22"/>
    <x v="2"/>
    <x v="1"/>
  </r>
  <r>
    <x v="12"/>
    <n v="145"/>
    <n v="82"/>
    <n v="19"/>
    <n v="110"/>
    <n v="22.2"/>
    <x v="27"/>
    <n v="57"/>
    <x v="0"/>
    <x v="1"/>
  </r>
  <r>
    <x v="4"/>
    <n v="117"/>
    <n v="92"/>
    <n v="0"/>
    <n v="0"/>
    <n v="34.1"/>
    <x v="28"/>
    <n v="38"/>
    <x v="1"/>
    <x v="1"/>
  </r>
  <r>
    <x v="4"/>
    <n v="109"/>
    <n v="75"/>
    <n v="26"/>
    <n v="0"/>
    <n v="36"/>
    <x v="29"/>
    <n v="60"/>
    <x v="0"/>
    <x v="1"/>
  </r>
  <r>
    <x v="5"/>
    <n v="158"/>
    <n v="76"/>
    <n v="36"/>
    <n v="245"/>
    <n v="31.6"/>
    <x v="30"/>
    <n v="28"/>
    <x v="2"/>
    <x v="0"/>
  </r>
  <r>
    <x v="5"/>
    <n v="88"/>
    <n v="58"/>
    <n v="11"/>
    <n v="54"/>
    <n v="24.8"/>
    <x v="31"/>
    <n v="22"/>
    <x v="2"/>
    <x v="1"/>
  </r>
  <r>
    <x v="0"/>
    <n v="92"/>
    <n v="92"/>
    <n v="0"/>
    <n v="0"/>
    <n v="19.899999999999999"/>
    <x v="32"/>
    <n v="28"/>
    <x v="2"/>
    <x v="1"/>
  </r>
  <r>
    <x v="6"/>
    <n v="122"/>
    <n v="78"/>
    <n v="31"/>
    <n v="0"/>
    <n v="27.6"/>
    <x v="33"/>
    <n v="45"/>
    <x v="1"/>
    <x v="1"/>
  </r>
  <r>
    <x v="8"/>
    <n v="103"/>
    <n v="60"/>
    <n v="33"/>
    <n v="192"/>
    <n v="24"/>
    <x v="34"/>
    <n v="33"/>
    <x v="1"/>
    <x v="1"/>
  </r>
  <r>
    <x v="11"/>
    <n v="138"/>
    <n v="76"/>
    <n v="0"/>
    <n v="0"/>
    <n v="33.200000000000003"/>
    <x v="35"/>
    <n v="35"/>
    <x v="1"/>
    <x v="1"/>
  </r>
  <r>
    <x v="10"/>
    <n v="102"/>
    <n v="76"/>
    <n v="37"/>
    <n v="0"/>
    <n v="32.9"/>
    <x v="36"/>
    <n v="46"/>
    <x v="1"/>
    <x v="0"/>
  </r>
  <r>
    <x v="7"/>
    <n v="90"/>
    <n v="68"/>
    <n v="42"/>
    <n v="0"/>
    <n v="38.200000000000003"/>
    <x v="37"/>
    <n v="27"/>
    <x v="2"/>
    <x v="0"/>
  </r>
  <r>
    <x v="8"/>
    <n v="111"/>
    <n v="72"/>
    <n v="47"/>
    <n v="207"/>
    <n v="37.1"/>
    <x v="38"/>
    <n v="56"/>
    <x v="0"/>
    <x v="0"/>
  </r>
  <r>
    <x v="5"/>
    <n v="180"/>
    <n v="64"/>
    <n v="25"/>
    <n v="70"/>
    <n v="34"/>
    <x v="39"/>
    <n v="26"/>
    <x v="2"/>
    <x v="1"/>
  </r>
  <r>
    <x v="9"/>
    <n v="133"/>
    <n v="84"/>
    <n v="0"/>
    <n v="0"/>
    <n v="40.200000000000003"/>
    <x v="40"/>
    <n v="37"/>
    <x v="1"/>
    <x v="1"/>
  </r>
  <r>
    <x v="9"/>
    <n v="106"/>
    <n v="92"/>
    <n v="18"/>
    <n v="0"/>
    <n v="22.7"/>
    <x v="41"/>
    <n v="48"/>
    <x v="1"/>
    <x v="1"/>
  </r>
  <r>
    <x v="10"/>
    <n v="171"/>
    <n v="110"/>
    <n v="24"/>
    <n v="240"/>
    <n v="45.4"/>
    <x v="42"/>
    <n v="54"/>
    <x v="0"/>
    <x v="0"/>
  </r>
  <r>
    <x v="9"/>
    <n v="159"/>
    <n v="64"/>
    <n v="0"/>
    <n v="0"/>
    <n v="27.4"/>
    <x v="43"/>
    <n v="40"/>
    <x v="1"/>
    <x v="1"/>
  </r>
  <r>
    <x v="3"/>
    <n v="180"/>
    <n v="66"/>
    <n v="39"/>
    <n v="0"/>
    <n v="42"/>
    <x v="44"/>
    <n v="25"/>
    <x v="2"/>
    <x v="0"/>
  </r>
  <r>
    <x v="1"/>
    <n v="146"/>
    <n v="56"/>
    <n v="0"/>
    <n v="0"/>
    <n v="29.7"/>
    <x v="45"/>
    <n v="29"/>
    <x v="2"/>
    <x v="1"/>
  </r>
  <r>
    <x v="7"/>
    <n v="71"/>
    <n v="70"/>
    <n v="27"/>
    <n v="0"/>
    <n v="28"/>
    <x v="46"/>
    <n v="22"/>
    <x v="2"/>
    <x v="1"/>
  </r>
  <r>
    <x v="9"/>
    <n v="103"/>
    <n v="66"/>
    <n v="32"/>
    <n v="0"/>
    <n v="39.1"/>
    <x v="47"/>
    <n v="31"/>
    <x v="1"/>
    <x v="0"/>
  </r>
  <r>
    <x v="9"/>
    <n v="105"/>
    <n v="0"/>
    <n v="0"/>
    <n v="0"/>
    <n v="0"/>
    <x v="48"/>
    <n v="24"/>
    <x v="2"/>
    <x v="1"/>
  </r>
  <r>
    <x v="1"/>
    <n v="103"/>
    <n v="80"/>
    <n v="11"/>
    <n v="82"/>
    <n v="19.399999999999999"/>
    <x v="49"/>
    <n v="22"/>
    <x v="2"/>
    <x v="1"/>
  </r>
  <r>
    <x v="1"/>
    <n v="101"/>
    <n v="50"/>
    <n v="15"/>
    <n v="36"/>
    <n v="24.2"/>
    <x v="50"/>
    <n v="26"/>
    <x v="2"/>
    <x v="1"/>
  </r>
  <r>
    <x v="4"/>
    <n v="88"/>
    <n v="66"/>
    <n v="21"/>
    <n v="23"/>
    <n v="24.4"/>
    <x v="51"/>
    <n v="30"/>
    <x v="2"/>
    <x v="1"/>
  </r>
  <r>
    <x v="2"/>
    <n v="176"/>
    <n v="90"/>
    <n v="34"/>
    <n v="300"/>
    <n v="33.700000000000003"/>
    <x v="52"/>
    <n v="58"/>
    <x v="0"/>
    <x v="0"/>
  </r>
  <r>
    <x v="9"/>
    <n v="150"/>
    <n v="66"/>
    <n v="42"/>
    <n v="342"/>
    <n v="34.700000000000003"/>
    <x v="53"/>
    <n v="42"/>
    <x v="1"/>
    <x v="1"/>
  </r>
  <r>
    <x v="1"/>
    <n v="73"/>
    <n v="50"/>
    <n v="10"/>
    <n v="0"/>
    <n v="23"/>
    <x v="6"/>
    <n v="21"/>
    <x v="2"/>
    <x v="1"/>
  </r>
  <r>
    <x v="9"/>
    <n v="187"/>
    <n v="68"/>
    <n v="39"/>
    <n v="304"/>
    <n v="37.700000000000003"/>
    <x v="17"/>
    <n v="41"/>
    <x v="1"/>
    <x v="0"/>
  </r>
  <r>
    <x v="3"/>
    <n v="100"/>
    <n v="88"/>
    <n v="60"/>
    <n v="110"/>
    <n v="46.8"/>
    <x v="54"/>
    <n v="31"/>
    <x v="1"/>
    <x v="1"/>
  </r>
  <r>
    <x v="3"/>
    <n v="146"/>
    <n v="82"/>
    <n v="0"/>
    <n v="0"/>
    <n v="40.5"/>
    <x v="55"/>
    <n v="44"/>
    <x v="1"/>
    <x v="1"/>
  </r>
  <r>
    <x v="3"/>
    <n v="105"/>
    <n v="64"/>
    <n v="41"/>
    <n v="142"/>
    <n v="41.5"/>
    <x v="56"/>
    <n v="22"/>
    <x v="2"/>
    <x v="1"/>
  </r>
  <r>
    <x v="7"/>
    <n v="84"/>
    <n v="0"/>
    <n v="0"/>
    <n v="0"/>
    <n v="0"/>
    <x v="57"/>
    <n v="21"/>
    <x v="2"/>
    <x v="1"/>
  </r>
  <r>
    <x v="2"/>
    <n v="133"/>
    <n v="72"/>
    <n v="0"/>
    <n v="0"/>
    <n v="32.9"/>
    <x v="58"/>
    <n v="39"/>
    <x v="1"/>
    <x v="0"/>
  </r>
  <r>
    <x v="4"/>
    <n v="44"/>
    <n v="62"/>
    <n v="0"/>
    <n v="0"/>
    <n v="25"/>
    <x v="14"/>
    <n v="36"/>
    <x v="1"/>
    <x v="1"/>
  </r>
  <r>
    <x v="7"/>
    <n v="141"/>
    <n v="58"/>
    <n v="34"/>
    <n v="128"/>
    <n v="25.4"/>
    <x v="59"/>
    <n v="24"/>
    <x v="2"/>
    <x v="1"/>
  </r>
  <r>
    <x v="9"/>
    <n v="114"/>
    <n v="66"/>
    <n v="0"/>
    <n v="0"/>
    <n v="32.799999999999997"/>
    <x v="60"/>
    <n v="42"/>
    <x v="1"/>
    <x v="0"/>
  </r>
  <r>
    <x v="4"/>
    <n v="99"/>
    <n v="74"/>
    <n v="27"/>
    <n v="0"/>
    <n v="29"/>
    <x v="61"/>
    <n v="32"/>
    <x v="1"/>
    <x v="1"/>
  </r>
  <r>
    <x v="3"/>
    <n v="109"/>
    <n v="88"/>
    <n v="30"/>
    <n v="0"/>
    <n v="32.5"/>
    <x v="62"/>
    <n v="38"/>
    <x v="1"/>
    <x v="0"/>
  </r>
  <r>
    <x v="7"/>
    <n v="109"/>
    <n v="92"/>
    <n v="0"/>
    <n v="0"/>
    <n v="42.7"/>
    <x v="63"/>
    <n v="54"/>
    <x v="0"/>
    <x v="1"/>
  </r>
  <r>
    <x v="1"/>
    <n v="95"/>
    <n v="66"/>
    <n v="13"/>
    <n v="38"/>
    <n v="19.600000000000001"/>
    <x v="64"/>
    <n v="25"/>
    <x v="2"/>
    <x v="1"/>
  </r>
  <r>
    <x v="8"/>
    <n v="146"/>
    <n v="85"/>
    <n v="27"/>
    <n v="100"/>
    <n v="28.9"/>
    <x v="65"/>
    <n v="27"/>
    <x v="2"/>
    <x v="1"/>
  </r>
  <r>
    <x v="7"/>
    <n v="100"/>
    <n v="66"/>
    <n v="20"/>
    <n v="90"/>
    <n v="32.9"/>
    <x v="66"/>
    <n v="28"/>
    <x v="2"/>
    <x v="0"/>
  </r>
  <r>
    <x v="4"/>
    <n v="139"/>
    <n v="64"/>
    <n v="35"/>
    <n v="140"/>
    <n v="28.6"/>
    <x v="67"/>
    <n v="26"/>
    <x v="2"/>
    <x v="1"/>
  </r>
  <r>
    <x v="12"/>
    <n v="126"/>
    <n v="90"/>
    <n v="0"/>
    <n v="0"/>
    <n v="43.4"/>
    <x v="68"/>
    <n v="42"/>
    <x v="1"/>
    <x v="0"/>
  </r>
  <r>
    <x v="8"/>
    <n v="129"/>
    <n v="86"/>
    <n v="20"/>
    <n v="270"/>
    <n v="35.1"/>
    <x v="69"/>
    <n v="23"/>
    <x v="2"/>
    <x v="1"/>
  </r>
  <r>
    <x v="1"/>
    <n v="79"/>
    <n v="75"/>
    <n v="30"/>
    <n v="0"/>
    <n v="32"/>
    <x v="70"/>
    <n v="22"/>
    <x v="2"/>
    <x v="1"/>
  </r>
  <r>
    <x v="1"/>
    <n v="0"/>
    <n v="48"/>
    <n v="20"/>
    <n v="0"/>
    <n v="24.7"/>
    <x v="71"/>
    <n v="22"/>
    <x v="2"/>
    <x v="1"/>
  </r>
  <r>
    <x v="9"/>
    <n v="62"/>
    <n v="78"/>
    <n v="0"/>
    <n v="0"/>
    <n v="32.6"/>
    <x v="72"/>
    <n v="41"/>
    <x v="1"/>
    <x v="1"/>
  </r>
  <r>
    <x v="4"/>
    <n v="95"/>
    <n v="72"/>
    <n v="33"/>
    <n v="0"/>
    <n v="37.700000000000003"/>
    <x v="73"/>
    <n v="27"/>
    <x v="2"/>
    <x v="1"/>
  </r>
  <r>
    <x v="3"/>
    <n v="131"/>
    <n v="0"/>
    <n v="0"/>
    <n v="0"/>
    <n v="43.2"/>
    <x v="58"/>
    <n v="26"/>
    <x v="2"/>
    <x v="0"/>
  </r>
  <r>
    <x v="7"/>
    <n v="112"/>
    <n v="66"/>
    <n v="22"/>
    <n v="0"/>
    <n v="25"/>
    <x v="74"/>
    <n v="24"/>
    <x v="2"/>
    <x v="1"/>
  </r>
  <r>
    <x v="5"/>
    <n v="113"/>
    <n v="44"/>
    <n v="13"/>
    <n v="0"/>
    <n v="22.4"/>
    <x v="71"/>
    <n v="22"/>
    <x v="2"/>
    <x v="1"/>
  </r>
  <r>
    <x v="7"/>
    <n v="74"/>
    <n v="0"/>
    <n v="0"/>
    <n v="0"/>
    <n v="0"/>
    <x v="75"/>
    <n v="22"/>
    <x v="2"/>
    <x v="1"/>
  </r>
  <r>
    <x v="9"/>
    <n v="83"/>
    <n v="78"/>
    <n v="26"/>
    <n v="71"/>
    <n v="29.3"/>
    <x v="76"/>
    <n v="36"/>
    <x v="1"/>
    <x v="1"/>
  </r>
  <r>
    <x v="3"/>
    <n v="101"/>
    <n v="65"/>
    <n v="28"/>
    <n v="0"/>
    <n v="24.6"/>
    <x v="77"/>
    <n v="22"/>
    <x v="2"/>
    <x v="1"/>
  </r>
  <r>
    <x v="4"/>
    <n v="137"/>
    <n v="108"/>
    <n v="0"/>
    <n v="0"/>
    <n v="48.8"/>
    <x v="78"/>
    <n v="37"/>
    <x v="1"/>
    <x v="0"/>
  </r>
  <r>
    <x v="7"/>
    <n v="110"/>
    <n v="74"/>
    <n v="29"/>
    <n v="125"/>
    <n v="32.4"/>
    <x v="79"/>
    <n v="27"/>
    <x v="2"/>
    <x v="1"/>
  </r>
  <r>
    <x v="12"/>
    <n v="106"/>
    <n v="72"/>
    <n v="54"/>
    <n v="0"/>
    <n v="36.6"/>
    <x v="80"/>
    <n v="45"/>
    <x v="1"/>
    <x v="1"/>
  </r>
  <r>
    <x v="7"/>
    <n v="100"/>
    <n v="68"/>
    <n v="25"/>
    <n v="71"/>
    <n v="38.5"/>
    <x v="81"/>
    <n v="26"/>
    <x v="2"/>
    <x v="1"/>
  </r>
  <r>
    <x v="13"/>
    <n v="136"/>
    <n v="70"/>
    <n v="32"/>
    <n v="110"/>
    <n v="37.1"/>
    <x v="82"/>
    <n v="43"/>
    <x v="1"/>
    <x v="0"/>
  </r>
  <r>
    <x v="1"/>
    <n v="107"/>
    <n v="68"/>
    <n v="19"/>
    <n v="0"/>
    <n v="26.5"/>
    <x v="83"/>
    <n v="24"/>
    <x v="2"/>
    <x v="1"/>
  </r>
  <r>
    <x v="1"/>
    <n v="80"/>
    <n v="55"/>
    <n v="0"/>
    <n v="0"/>
    <n v="19.100000000000001"/>
    <x v="60"/>
    <n v="21"/>
    <x v="2"/>
    <x v="1"/>
  </r>
  <r>
    <x v="8"/>
    <n v="123"/>
    <n v="80"/>
    <n v="15"/>
    <n v="176"/>
    <n v="32"/>
    <x v="84"/>
    <n v="34"/>
    <x v="1"/>
    <x v="1"/>
  </r>
  <r>
    <x v="9"/>
    <n v="81"/>
    <n v="78"/>
    <n v="40"/>
    <n v="48"/>
    <n v="46.7"/>
    <x v="85"/>
    <n v="42"/>
    <x v="1"/>
    <x v="1"/>
  </r>
  <r>
    <x v="8"/>
    <n v="134"/>
    <n v="72"/>
    <n v="0"/>
    <n v="0"/>
    <n v="23.8"/>
    <x v="86"/>
    <n v="60"/>
    <x v="0"/>
    <x v="0"/>
  </r>
  <r>
    <x v="7"/>
    <n v="142"/>
    <n v="82"/>
    <n v="18"/>
    <n v="64"/>
    <n v="24.7"/>
    <x v="87"/>
    <n v="21"/>
    <x v="2"/>
    <x v="1"/>
  </r>
  <r>
    <x v="0"/>
    <n v="144"/>
    <n v="72"/>
    <n v="27"/>
    <n v="228"/>
    <n v="33.9"/>
    <x v="88"/>
    <n v="40"/>
    <x v="1"/>
    <x v="1"/>
  </r>
  <r>
    <x v="7"/>
    <n v="92"/>
    <n v="62"/>
    <n v="28"/>
    <n v="0"/>
    <n v="31.6"/>
    <x v="89"/>
    <n v="24"/>
    <x v="2"/>
    <x v="1"/>
  </r>
  <r>
    <x v="1"/>
    <n v="71"/>
    <n v="48"/>
    <n v="18"/>
    <n v="76"/>
    <n v="20.399999999999999"/>
    <x v="90"/>
    <n v="22"/>
    <x v="2"/>
    <x v="1"/>
  </r>
  <r>
    <x v="0"/>
    <n v="93"/>
    <n v="50"/>
    <n v="30"/>
    <n v="64"/>
    <n v="28.7"/>
    <x v="91"/>
    <n v="23"/>
    <x v="2"/>
    <x v="1"/>
  </r>
  <r>
    <x v="1"/>
    <n v="122"/>
    <n v="90"/>
    <n v="51"/>
    <n v="220"/>
    <n v="49.7"/>
    <x v="92"/>
    <n v="31"/>
    <x v="1"/>
    <x v="0"/>
  </r>
  <r>
    <x v="1"/>
    <n v="163"/>
    <n v="72"/>
    <n v="0"/>
    <n v="0"/>
    <n v="39"/>
    <x v="93"/>
    <n v="33"/>
    <x v="1"/>
    <x v="0"/>
  </r>
  <r>
    <x v="1"/>
    <n v="151"/>
    <n v="60"/>
    <n v="0"/>
    <n v="0"/>
    <n v="26.1"/>
    <x v="94"/>
    <n v="22"/>
    <x v="2"/>
    <x v="1"/>
  </r>
  <r>
    <x v="3"/>
    <n v="125"/>
    <n v="96"/>
    <n v="0"/>
    <n v="0"/>
    <n v="22.5"/>
    <x v="95"/>
    <n v="21"/>
    <x v="2"/>
    <x v="1"/>
  </r>
  <r>
    <x v="1"/>
    <n v="81"/>
    <n v="72"/>
    <n v="18"/>
    <n v="40"/>
    <n v="26.6"/>
    <x v="96"/>
    <n v="24"/>
    <x v="2"/>
    <x v="1"/>
  </r>
  <r>
    <x v="7"/>
    <n v="85"/>
    <n v="65"/>
    <n v="0"/>
    <n v="0"/>
    <n v="39.6"/>
    <x v="97"/>
    <n v="27"/>
    <x v="2"/>
    <x v="1"/>
  </r>
  <r>
    <x v="1"/>
    <n v="126"/>
    <n v="56"/>
    <n v="29"/>
    <n v="152"/>
    <n v="28.7"/>
    <x v="98"/>
    <n v="21"/>
    <x v="2"/>
    <x v="1"/>
  </r>
  <r>
    <x v="1"/>
    <n v="96"/>
    <n v="122"/>
    <n v="0"/>
    <n v="0"/>
    <n v="22.4"/>
    <x v="99"/>
    <n v="27"/>
    <x v="2"/>
    <x v="1"/>
  </r>
  <r>
    <x v="8"/>
    <n v="144"/>
    <n v="58"/>
    <n v="28"/>
    <n v="140"/>
    <n v="29.5"/>
    <x v="100"/>
    <n v="37"/>
    <x v="1"/>
    <x v="1"/>
  </r>
  <r>
    <x v="5"/>
    <n v="83"/>
    <n v="58"/>
    <n v="31"/>
    <n v="18"/>
    <n v="34.299999999999997"/>
    <x v="101"/>
    <n v="25"/>
    <x v="2"/>
    <x v="1"/>
  </r>
  <r>
    <x v="3"/>
    <n v="95"/>
    <n v="85"/>
    <n v="25"/>
    <n v="36"/>
    <n v="37.4"/>
    <x v="102"/>
    <n v="24"/>
    <x v="2"/>
    <x v="0"/>
  </r>
  <r>
    <x v="5"/>
    <n v="171"/>
    <n v="72"/>
    <n v="33"/>
    <n v="135"/>
    <n v="33.299999999999997"/>
    <x v="103"/>
    <n v="24"/>
    <x v="2"/>
    <x v="0"/>
  </r>
  <r>
    <x v="2"/>
    <n v="155"/>
    <n v="62"/>
    <n v="26"/>
    <n v="495"/>
    <n v="34"/>
    <x v="104"/>
    <n v="46"/>
    <x v="1"/>
    <x v="0"/>
  </r>
  <r>
    <x v="1"/>
    <n v="89"/>
    <n v="76"/>
    <n v="34"/>
    <n v="37"/>
    <n v="31.2"/>
    <x v="105"/>
    <n v="23"/>
    <x v="2"/>
    <x v="1"/>
  </r>
  <r>
    <x v="8"/>
    <n v="76"/>
    <n v="62"/>
    <n v="0"/>
    <n v="0"/>
    <n v="34"/>
    <x v="72"/>
    <n v="25"/>
    <x v="2"/>
    <x v="1"/>
  </r>
  <r>
    <x v="9"/>
    <n v="160"/>
    <n v="54"/>
    <n v="32"/>
    <n v="175"/>
    <n v="30.5"/>
    <x v="106"/>
    <n v="39"/>
    <x v="1"/>
    <x v="0"/>
  </r>
  <r>
    <x v="8"/>
    <n v="146"/>
    <n v="92"/>
    <n v="0"/>
    <n v="0"/>
    <n v="31.2"/>
    <x v="107"/>
    <n v="61"/>
    <x v="0"/>
    <x v="0"/>
  </r>
  <r>
    <x v="4"/>
    <n v="124"/>
    <n v="74"/>
    <n v="0"/>
    <n v="0"/>
    <n v="34"/>
    <x v="108"/>
    <n v="38"/>
    <x v="1"/>
    <x v="0"/>
  </r>
  <r>
    <x v="4"/>
    <n v="78"/>
    <n v="48"/>
    <n v="0"/>
    <n v="0"/>
    <n v="33.700000000000003"/>
    <x v="109"/>
    <n v="25"/>
    <x v="2"/>
    <x v="1"/>
  </r>
  <r>
    <x v="8"/>
    <n v="97"/>
    <n v="60"/>
    <n v="23"/>
    <n v="0"/>
    <n v="28.2"/>
    <x v="84"/>
    <n v="22"/>
    <x v="2"/>
    <x v="1"/>
  </r>
  <r>
    <x v="8"/>
    <n v="99"/>
    <n v="76"/>
    <n v="15"/>
    <n v="51"/>
    <n v="23.2"/>
    <x v="110"/>
    <n v="21"/>
    <x v="2"/>
    <x v="1"/>
  </r>
  <r>
    <x v="3"/>
    <n v="162"/>
    <n v="76"/>
    <n v="56"/>
    <n v="100"/>
    <n v="53.2"/>
    <x v="111"/>
    <n v="25"/>
    <x v="2"/>
    <x v="0"/>
  </r>
  <r>
    <x v="0"/>
    <n v="111"/>
    <n v="64"/>
    <n v="39"/>
    <n v="0"/>
    <n v="34.200000000000003"/>
    <x v="112"/>
    <n v="24"/>
    <x v="2"/>
    <x v="1"/>
  </r>
  <r>
    <x v="7"/>
    <n v="107"/>
    <n v="74"/>
    <n v="30"/>
    <n v="100"/>
    <n v="33.6"/>
    <x v="113"/>
    <n v="23"/>
    <x v="2"/>
    <x v="1"/>
  </r>
  <r>
    <x v="4"/>
    <n v="132"/>
    <n v="80"/>
    <n v="0"/>
    <n v="0"/>
    <n v="26.8"/>
    <x v="114"/>
    <n v="69"/>
    <x v="0"/>
    <x v="1"/>
  </r>
  <r>
    <x v="3"/>
    <n v="113"/>
    <n v="76"/>
    <n v="0"/>
    <n v="0"/>
    <n v="33.299999999999997"/>
    <x v="115"/>
    <n v="23"/>
    <x v="2"/>
    <x v="0"/>
  </r>
  <r>
    <x v="1"/>
    <n v="88"/>
    <n v="30"/>
    <n v="42"/>
    <n v="99"/>
    <n v="55"/>
    <x v="116"/>
    <n v="26"/>
    <x v="2"/>
    <x v="0"/>
  </r>
  <r>
    <x v="5"/>
    <n v="120"/>
    <n v="70"/>
    <n v="30"/>
    <n v="135"/>
    <n v="42.9"/>
    <x v="117"/>
    <n v="30"/>
    <x v="2"/>
    <x v="1"/>
  </r>
  <r>
    <x v="1"/>
    <n v="118"/>
    <n v="58"/>
    <n v="36"/>
    <n v="94"/>
    <n v="33.299999999999997"/>
    <x v="85"/>
    <n v="23"/>
    <x v="2"/>
    <x v="1"/>
  </r>
  <r>
    <x v="1"/>
    <n v="117"/>
    <n v="88"/>
    <n v="24"/>
    <n v="145"/>
    <n v="34.5"/>
    <x v="118"/>
    <n v="40"/>
    <x v="1"/>
    <x v="0"/>
  </r>
  <r>
    <x v="3"/>
    <n v="105"/>
    <n v="84"/>
    <n v="0"/>
    <n v="0"/>
    <n v="27.9"/>
    <x v="119"/>
    <n v="62"/>
    <x v="0"/>
    <x v="0"/>
  </r>
  <r>
    <x v="8"/>
    <n v="173"/>
    <n v="70"/>
    <n v="14"/>
    <n v="168"/>
    <n v="29.7"/>
    <x v="120"/>
    <n v="33"/>
    <x v="1"/>
    <x v="0"/>
  </r>
  <r>
    <x v="10"/>
    <n v="122"/>
    <n v="56"/>
    <n v="0"/>
    <n v="0"/>
    <n v="33.299999999999997"/>
    <x v="121"/>
    <n v="33"/>
    <x v="1"/>
    <x v="0"/>
  </r>
  <r>
    <x v="5"/>
    <n v="170"/>
    <n v="64"/>
    <n v="37"/>
    <n v="225"/>
    <n v="34.5"/>
    <x v="91"/>
    <n v="30"/>
    <x v="2"/>
    <x v="0"/>
  </r>
  <r>
    <x v="2"/>
    <n v="84"/>
    <n v="74"/>
    <n v="31"/>
    <n v="0"/>
    <n v="38.299999999999997"/>
    <x v="122"/>
    <n v="39"/>
    <x v="1"/>
    <x v="1"/>
  </r>
  <r>
    <x v="7"/>
    <n v="96"/>
    <n v="68"/>
    <n v="13"/>
    <n v="49"/>
    <n v="21.1"/>
    <x v="123"/>
    <n v="26"/>
    <x v="2"/>
    <x v="1"/>
  </r>
  <r>
    <x v="7"/>
    <n v="125"/>
    <n v="60"/>
    <n v="20"/>
    <n v="140"/>
    <n v="33.799999999999997"/>
    <x v="124"/>
    <n v="31"/>
    <x v="1"/>
    <x v="1"/>
  </r>
  <r>
    <x v="3"/>
    <n v="100"/>
    <n v="70"/>
    <n v="26"/>
    <n v="50"/>
    <n v="30.8"/>
    <x v="125"/>
    <n v="21"/>
    <x v="2"/>
    <x v="1"/>
  </r>
  <r>
    <x v="3"/>
    <n v="93"/>
    <n v="60"/>
    <n v="25"/>
    <n v="92"/>
    <n v="28.7"/>
    <x v="126"/>
    <n v="22"/>
    <x v="2"/>
    <x v="1"/>
  </r>
  <r>
    <x v="3"/>
    <n v="129"/>
    <n v="80"/>
    <n v="0"/>
    <n v="0"/>
    <n v="31.2"/>
    <x v="127"/>
    <n v="29"/>
    <x v="2"/>
    <x v="1"/>
  </r>
  <r>
    <x v="4"/>
    <n v="105"/>
    <n v="72"/>
    <n v="29"/>
    <n v="325"/>
    <n v="36.9"/>
    <x v="128"/>
    <n v="28"/>
    <x v="2"/>
    <x v="1"/>
  </r>
  <r>
    <x v="5"/>
    <n v="128"/>
    <n v="78"/>
    <n v="0"/>
    <n v="0"/>
    <n v="21.1"/>
    <x v="129"/>
    <n v="55"/>
    <x v="0"/>
    <x v="1"/>
  </r>
  <r>
    <x v="4"/>
    <n v="106"/>
    <n v="82"/>
    <n v="30"/>
    <n v="0"/>
    <n v="39.5"/>
    <x v="130"/>
    <n v="38"/>
    <x v="1"/>
    <x v="1"/>
  </r>
  <r>
    <x v="7"/>
    <n v="108"/>
    <n v="52"/>
    <n v="26"/>
    <n v="63"/>
    <n v="32.5"/>
    <x v="131"/>
    <n v="22"/>
    <x v="2"/>
    <x v="1"/>
  </r>
  <r>
    <x v="6"/>
    <n v="108"/>
    <n v="66"/>
    <n v="0"/>
    <n v="0"/>
    <n v="32.4"/>
    <x v="132"/>
    <n v="42"/>
    <x v="1"/>
    <x v="0"/>
  </r>
  <r>
    <x v="8"/>
    <n v="154"/>
    <n v="62"/>
    <n v="31"/>
    <n v="284"/>
    <n v="32.799999999999997"/>
    <x v="77"/>
    <n v="23"/>
    <x v="2"/>
    <x v="1"/>
  </r>
  <r>
    <x v="3"/>
    <n v="102"/>
    <n v="75"/>
    <n v="23"/>
    <n v="0"/>
    <n v="0"/>
    <x v="133"/>
    <n v="21"/>
    <x v="2"/>
    <x v="1"/>
  </r>
  <r>
    <x v="10"/>
    <n v="57"/>
    <n v="80"/>
    <n v="37"/>
    <n v="0"/>
    <n v="32.799999999999997"/>
    <x v="134"/>
    <n v="41"/>
    <x v="1"/>
    <x v="1"/>
  </r>
  <r>
    <x v="7"/>
    <n v="106"/>
    <n v="64"/>
    <n v="35"/>
    <n v="119"/>
    <n v="30.5"/>
    <x v="135"/>
    <n v="34"/>
    <x v="1"/>
    <x v="1"/>
  </r>
  <r>
    <x v="4"/>
    <n v="147"/>
    <n v="78"/>
    <n v="0"/>
    <n v="0"/>
    <n v="33.700000000000003"/>
    <x v="136"/>
    <n v="65"/>
    <x v="0"/>
    <x v="1"/>
  </r>
  <r>
    <x v="7"/>
    <n v="90"/>
    <n v="70"/>
    <n v="17"/>
    <n v="0"/>
    <n v="27.3"/>
    <x v="137"/>
    <n v="22"/>
    <x v="2"/>
    <x v="1"/>
  </r>
  <r>
    <x v="1"/>
    <n v="136"/>
    <n v="74"/>
    <n v="50"/>
    <n v="204"/>
    <n v="37.4"/>
    <x v="138"/>
    <n v="24"/>
    <x v="2"/>
    <x v="1"/>
  </r>
  <r>
    <x v="8"/>
    <n v="114"/>
    <n v="65"/>
    <n v="0"/>
    <n v="0"/>
    <n v="21.9"/>
    <x v="139"/>
    <n v="37"/>
    <x v="1"/>
    <x v="1"/>
  </r>
  <r>
    <x v="10"/>
    <n v="156"/>
    <n v="86"/>
    <n v="28"/>
    <n v="155"/>
    <n v="34.299999999999997"/>
    <x v="140"/>
    <n v="42"/>
    <x v="1"/>
    <x v="0"/>
  </r>
  <r>
    <x v="1"/>
    <n v="153"/>
    <n v="82"/>
    <n v="42"/>
    <n v="485"/>
    <n v="40.6"/>
    <x v="141"/>
    <n v="23"/>
    <x v="2"/>
    <x v="1"/>
  </r>
  <r>
    <x v="2"/>
    <n v="188"/>
    <n v="78"/>
    <n v="0"/>
    <n v="0"/>
    <n v="47.9"/>
    <x v="142"/>
    <n v="43"/>
    <x v="1"/>
    <x v="0"/>
  </r>
  <r>
    <x v="9"/>
    <n v="152"/>
    <n v="88"/>
    <n v="44"/>
    <n v="0"/>
    <n v="50"/>
    <x v="28"/>
    <n v="36"/>
    <x v="1"/>
    <x v="0"/>
  </r>
  <r>
    <x v="7"/>
    <n v="99"/>
    <n v="52"/>
    <n v="15"/>
    <n v="94"/>
    <n v="24.6"/>
    <x v="143"/>
    <n v="21"/>
    <x v="2"/>
    <x v="1"/>
  </r>
  <r>
    <x v="1"/>
    <n v="109"/>
    <n v="56"/>
    <n v="21"/>
    <n v="135"/>
    <n v="25.2"/>
    <x v="144"/>
    <n v="23"/>
    <x v="2"/>
    <x v="1"/>
  </r>
  <r>
    <x v="7"/>
    <n v="88"/>
    <n v="74"/>
    <n v="19"/>
    <n v="53"/>
    <n v="29"/>
    <x v="145"/>
    <n v="22"/>
    <x v="2"/>
    <x v="1"/>
  </r>
  <r>
    <x v="14"/>
    <n v="163"/>
    <n v="72"/>
    <n v="41"/>
    <n v="114"/>
    <n v="40.9"/>
    <x v="146"/>
    <n v="47"/>
    <x v="1"/>
    <x v="0"/>
  </r>
  <r>
    <x v="8"/>
    <n v="151"/>
    <n v="90"/>
    <n v="38"/>
    <n v="0"/>
    <n v="29.7"/>
    <x v="43"/>
    <n v="36"/>
    <x v="1"/>
    <x v="1"/>
  </r>
  <r>
    <x v="9"/>
    <n v="102"/>
    <n v="74"/>
    <n v="40"/>
    <n v="105"/>
    <n v="37.200000000000003"/>
    <x v="147"/>
    <n v="45"/>
    <x v="1"/>
    <x v="1"/>
  </r>
  <r>
    <x v="3"/>
    <n v="114"/>
    <n v="80"/>
    <n v="34"/>
    <n v="285"/>
    <n v="44.2"/>
    <x v="3"/>
    <n v="27"/>
    <x v="2"/>
    <x v="1"/>
  </r>
  <r>
    <x v="7"/>
    <n v="100"/>
    <n v="64"/>
    <n v="23"/>
    <n v="0"/>
    <n v="29.7"/>
    <x v="148"/>
    <n v="21"/>
    <x v="2"/>
    <x v="1"/>
  </r>
  <r>
    <x v="3"/>
    <n v="131"/>
    <n v="88"/>
    <n v="0"/>
    <n v="0"/>
    <n v="31.6"/>
    <x v="149"/>
    <n v="32"/>
    <x v="1"/>
    <x v="0"/>
  </r>
  <r>
    <x v="0"/>
    <n v="104"/>
    <n v="74"/>
    <n v="18"/>
    <n v="156"/>
    <n v="29.9"/>
    <x v="150"/>
    <n v="41"/>
    <x v="1"/>
    <x v="0"/>
  </r>
  <r>
    <x v="5"/>
    <n v="148"/>
    <n v="66"/>
    <n v="25"/>
    <n v="0"/>
    <n v="32.5"/>
    <x v="151"/>
    <n v="22"/>
    <x v="2"/>
    <x v="1"/>
  </r>
  <r>
    <x v="8"/>
    <n v="120"/>
    <n v="68"/>
    <n v="0"/>
    <n v="0"/>
    <n v="29.6"/>
    <x v="152"/>
    <n v="34"/>
    <x v="1"/>
    <x v="1"/>
  </r>
  <r>
    <x v="8"/>
    <n v="110"/>
    <n v="66"/>
    <n v="0"/>
    <n v="0"/>
    <n v="31.9"/>
    <x v="153"/>
    <n v="29"/>
    <x v="2"/>
    <x v="1"/>
  </r>
  <r>
    <x v="5"/>
    <n v="111"/>
    <n v="90"/>
    <n v="12"/>
    <n v="78"/>
    <n v="28.4"/>
    <x v="154"/>
    <n v="29"/>
    <x v="2"/>
    <x v="1"/>
  </r>
  <r>
    <x v="0"/>
    <n v="102"/>
    <n v="82"/>
    <n v="0"/>
    <n v="0"/>
    <n v="30.8"/>
    <x v="155"/>
    <n v="36"/>
    <x v="1"/>
    <x v="0"/>
  </r>
  <r>
    <x v="0"/>
    <n v="134"/>
    <n v="70"/>
    <n v="23"/>
    <n v="130"/>
    <n v="35.4"/>
    <x v="156"/>
    <n v="29"/>
    <x v="2"/>
    <x v="0"/>
  </r>
  <r>
    <x v="7"/>
    <n v="87"/>
    <n v="0"/>
    <n v="23"/>
    <n v="0"/>
    <n v="28.9"/>
    <x v="157"/>
    <n v="25"/>
    <x v="2"/>
    <x v="1"/>
  </r>
  <r>
    <x v="1"/>
    <n v="79"/>
    <n v="60"/>
    <n v="42"/>
    <n v="48"/>
    <n v="43.5"/>
    <x v="158"/>
    <n v="23"/>
    <x v="2"/>
    <x v="1"/>
  </r>
  <r>
    <x v="7"/>
    <n v="75"/>
    <n v="64"/>
    <n v="24"/>
    <n v="55"/>
    <n v="29.7"/>
    <x v="73"/>
    <n v="33"/>
    <x v="1"/>
    <x v="1"/>
  </r>
  <r>
    <x v="2"/>
    <n v="179"/>
    <n v="72"/>
    <n v="42"/>
    <n v="130"/>
    <n v="32.700000000000003"/>
    <x v="159"/>
    <n v="36"/>
    <x v="1"/>
    <x v="0"/>
  </r>
  <r>
    <x v="0"/>
    <n v="85"/>
    <n v="78"/>
    <n v="0"/>
    <n v="0"/>
    <n v="31.2"/>
    <x v="160"/>
    <n v="42"/>
    <x v="1"/>
    <x v="1"/>
  </r>
  <r>
    <x v="3"/>
    <n v="129"/>
    <n v="110"/>
    <n v="46"/>
    <n v="130"/>
    <n v="67.099999999999994"/>
    <x v="161"/>
    <n v="26"/>
    <x v="2"/>
    <x v="0"/>
  </r>
  <r>
    <x v="4"/>
    <n v="143"/>
    <n v="78"/>
    <n v="0"/>
    <n v="0"/>
    <n v="45"/>
    <x v="162"/>
    <n v="47"/>
    <x v="1"/>
    <x v="1"/>
  </r>
  <r>
    <x v="4"/>
    <n v="130"/>
    <n v="82"/>
    <n v="0"/>
    <n v="0"/>
    <n v="39.1"/>
    <x v="163"/>
    <n v="37"/>
    <x v="1"/>
    <x v="0"/>
  </r>
  <r>
    <x v="0"/>
    <n v="87"/>
    <n v="80"/>
    <n v="0"/>
    <n v="0"/>
    <n v="23.2"/>
    <x v="164"/>
    <n v="32"/>
    <x v="1"/>
    <x v="1"/>
  </r>
  <r>
    <x v="3"/>
    <n v="119"/>
    <n v="64"/>
    <n v="18"/>
    <n v="92"/>
    <n v="34.9"/>
    <x v="165"/>
    <n v="23"/>
    <x v="2"/>
    <x v="1"/>
  </r>
  <r>
    <x v="1"/>
    <n v="0"/>
    <n v="74"/>
    <n v="20"/>
    <n v="23"/>
    <n v="27.7"/>
    <x v="166"/>
    <n v="21"/>
    <x v="2"/>
    <x v="1"/>
  </r>
  <r>
    <x v="4"/>
    <n v="73"/>
    <n v="60"/>
    <n v="0"/>
    <n v="0"/>
    <n v="26.8"/>
    <x v="129"/>
    <n v="27"/>
    <x v="2"/>
    <x v="1"/>
  </r>
  <r>
    <x v="8"/>
    <n v="141"/>
    <n v="74"/>
    <n v="0"/>
    <n v="0"/>
    <n v="27.6"/>
    <x v="167"/>
    <n v="40"/>
    <x v="1"/>
    <x v="1"/>
  </r>
  <r>
    <x v="9"/>
    <n v="194"/>
    <n v="68"/>
    <n v="28"/>
    <n v="0"/>
    <n v="35.9"/>
    <x v="168"/>
    <n v="41"/>
    <x v="1"/>
    <x v="0"/>
  </r>
  <r>
    <x v="2"/>
    <n v="181"/>
    <n v="68"/>
    <n v="36"/>
    <n v="495"/>
    <n v="30.1"/>
    <x v="169"/>
    <n v="60"/>
    <x v="0"/>
    <x v="0"/>
  </r>
  <r>
    <x v="1"/>
    <n v="128"/>
    <n v="98"/>
    <n v="41"/>
    <n v="58"/>
    <n v="32"/>
    <x v="170"/>
    <n v="33"/>
    <x v="1"/>
    <x v="0"/>
  </r>
  <r>
    <x v="2"/>
    <n v="109"/>
    <n v="76"/>
    <n v="39"/>
    <n v="114"/>
    <n v="27.9"/>
    <x v="171"/>
    <n v="31"/>
    <x v="1"/>
    <x v="0"/>
  </r>
  <r>
    <x v="4"/>
    <n v="139"/>
    <n v="80"/>
    <n v="35"/>
    <n v="160"/>
    <n v="31.6"/>
    <x v="120"/>
    <n v="25"/>
    <x v="2"/>
    <x v="0"/>
  </r>
  <r>
    <x v="5"/>
    <n v="111"/>
    <n v="62"/>
    <n v="0"/>
    <n v="0"/>
    <n v="22.6"/>
    <x v="172"/>
    <n v="21"/>
    <x v="2"/>
    <x v="1"/>
  </r>
  <r>
    <x v="10"/>
    <n v="123"/>
    <n v="70"/>
    <n v="44"/>
    <n v="94"/>
    <n v="33.1"/>
    <x v="173"/>
    <n v="40"/>
    <x v="1"/>
    <x v="1"/>
  </r>
  <r>
    <x v="9"/>
    <n v="159"/>
    <n v="66"/>
    <n v="0"/>
    <n v="0"/>
    <n v="30.4"/>
    <x v="174"/>
    <n v="36"/>
    <x v="1"/>
    <x v="0"/>
  </r>
  <r>
    <x v="11"/>
    <n v="135"/>
    <n v="0"/>
    <n v="0"/>
    <n v="0"/>
    <n v="52.3"/>
    <x v="175"/>
    <n v="40"/>
    <x v="1"/>
    <x v="0"/>
  </r>
  <r>
    <x v="2"/>
    <n v="85"/>
    <n v="55"/>
    <n v="20"/>
    <n v="0"/>
    <n v="24.4"/>
    <x v="176"/>
    <n v="42"/>
    <x v="1"/>
    <x v="1"/>
  </r>
  <r>
    <x v="4"/>
    <n v="158"/>
    <n v="84"/>
    <n v="41"/>
    <n v="210"/>
    <n v="39.4"/>
    <x v="177"/>
    <n v="29"/>
    <x v="2"/>
    <x v="0"/>
  </r>
  <r>
    <x v="1"/>
    <n v="105"/>
    <n v="58"/>
    <n v="0"/>
    <n v="0"/>
    <n v="24.3"/>
    <x v="178"/>
    <n v="21"/>
    <x v="2"/>
    <x v="1"/>
  </r>
  <r>
    <x v="5"/>
    <n v="107"/>
    <n v="62"/>
    <n v="13"/>
    <n v="48"/>
    <n v="22.9"/>
    <x v="158"/>
    <n v="23"/>
    <x v="2"/>
    <x v="0"/>
  </r>
  <r>
    <x v="8"/>
    <n v="109"/>
    <n v="64"/>
    <n v="44"/>
    <n v="99"/>
    <n v="34.799999999999997"/>
    <x v="179"/>
    <n v="26"/>
    <x v="2"/>
    <x v="0"/>
  </r>
  <r>
    <x v="8"/>
    <n v="148"/>
    <n v="60"/>
    <n v="27"/>
    <n v="318"/>
    <n v="30.9"/>
    <x v="180"/>
    <n v="29"/>
    <x v="2"/>
    <x v="0"/>
  </r>
  <r>
    <x v="3"/>
    <n v="113"/>
    <n v="80"/>
    <n v="16"/>
    <n v="0"/>
    <n v="31"/>
    <x v="181"/>
    <n v="21"/>
    <x v="2"/>
    <x v="1"/>
  </r>
  <r>
    <x v="1"/>
    <n v="138"/>
    <n v="82"/>
    <n v="0"/>
    <n v="0"/>
    <n v="40.1"/>
    <x v="182"/>
    <n v="28"/>
    <x v="2"/>
    <x v="1"/>
  </r>
  <r>
    <x v="3"/>
    <n v="108"/>
    <n v="68"/>
    <n v="20"/>
    <n v="0"/>
    <n v="27.3"/>
    <x v="183"/>
    <n v="32"/>
    <x v="1"/>
    <x v="1"/>
  </r>
  <r>
    <x v="7"/>
    <n v="99"/>
    <n v="70"/>
    <n v="16"/>
    <n v="44"/>
    <n v="20.399999999999999"/>
    <x v="41"/>
    <n v="27"/>
    <x v="2"/>
    <x v="1"/>
  </r>
  <r>
    <x v="0"/>
    <n v="103"/>
    <n v="72"/>
    <n v="32"/>
    <n v="190"/>
    <n v="37.700000000000003"/>
    <x v="81"/>
    <n v="55"/>
    <x v="0"/>
    <x v="1"/>
  </r>
  <r>
    <x v="4"/>
    <n v="111"/>
    <n v="72"/>
    <n v="28"/>
    <n v="0"/>
    <n v="23.9"/>
    <x v="184"/>
    <n v="27"/>
    <x v="2"/>
    <x v="1"/>
  </r>
  <r>
    <x v="2"/>
    <n v="196"/>
    <n v="76"/>
    <n v="29"/>
    <n v="280"/>
    <n v="37.5"/>
    <x v="185"/>
    <n v="57"/>
    <x v="0"/>
    <x v="0"/>
  </r>
  <r>
    <x v="4"/>
    <n v="162"/>
    <n v="104"/>
    <n v="0"/>
    <n v="0"/>
    <n v="37.700000000000003"/>
    <x v="186"/>
    <n v="52"/>
    <x v="0"/>
    <x v="0"/>
  </r>
  <r>
    <x v="1"/>
    <n v="96"/>
    <n v="64"/>
    <n v="27"/>
    <n v="87"/>
    <n v="33.200000000000003"/>
    <x v="187"/>
    <n v="21"/>
    <x v="2"/>
    <x v="1"/>
  </r>
  <r>
    <x v="9"/>
    <n v="184"/>
    <n v="84"/>
    <n v="33"/>
    <n v="0"/>
    <n v="35.5"/>
    <x v="188"/>
    <n v="41"/>
    <x v="1"/>
    <x v="0"/>
  </r>
  <r>
    <x v="7"/>
    <n v="81"/>
    <n v="60"/>
    <n v="22"/>
    <n v="0"/>
    <n v="27.7"/>
    <x v="189"/>
    <n v="25"/>
    <x v="2"/>
    <x v="1"/>
  </r>
  <r>
    <x v="3"/>
    <n v="147"/>
    <n v="85"/>
    <n v="54"/>
    <n v="0"/>
    <n v="42.8"/>
    <x v="190"/>
    <n v="24"/>
    <x v="2"/>
    <x v="1"/>
  </r>
  <r>
    <x v="9"/>
    <n v="179"/>
    <n v="95"/>
    <n v="31"/>
    <n v="0"/>
    <n v="34.200000000000003"/>
    <x v="191"/>
    <n v="60"/>
    <x v="0"/>
    <x v="1"/>
  </r>
  <r>
    <x v="3"/>
    <n v="140"/>
    <n v="65"/>
    <n v="26"/>
    <n v="130"/>
    <n v="42.6"/>
    <x v="192"/>
    <n v="24"/>
    <x v="2"/>
    <x v="0"/>
  </r>
  <r>
    <x v="10"/>
    <n v="112"/>
    <n v="82"/>
    <n v="32"/>
    <n v="175"/>
    <n v="34.200000000000003"/>
    <x v="112"/>
    <n v="36"/>
    <x v="1"/>
    <x v="0"/>
  </r>
  <r>
    <x v="15"/>
    <n v="151"/>
    <n v="70"/>
    <n v="40"/>
    <n v="271"/>
    <n v="41.8"/>
    <x v="193"/>
    <n v="38"/>
    <x v="1"/>
    <x v="0"/>
  </r>
  <r>
    <x v="4"/>
    <n v="109"/>
    <n v="62"/>
    <n v="41"/>
    <n v="129"/>
    <n v="35.799999999999997"/>
    <x v="194"/>
    <n v="25"/>
    <x v="2"/>
    <x v="0"/>
  </r>
  <r>
    <x v="0"/>
    <n v="125"/>
    <n v="68"/>
    <n v="30"/>
    <n v="120"/>
    <n v="30"/>
    <x v="195"/>
    <n v="32"/>
    <x v="1"/>
    <x v="1"/>
  </r>
  <r>
    <x v="4"/>
    <n v="85"/>
    <n v="74"/>
    <n v="22"/>
    <n v="0"/>
    <n v="29"/>
    <x v="196"/>
    <n v="32"/>
    <x v="1"/>
    <x v="0"/>
  </r>
  <r>
    <x v="4"/>
    <n v="112"/>
    <n v="66"/>
    <n v="0"/>
    <n v="0"/>
    <n v="37.799999999999997"/>
    <x v="85"/>
    <n v="41"/>
    <x v="1"/>
    <x v="0"/>
  </r>
  <r>
    <x v="3"/>
    <n v="177"/>
    <n v="60"/>
    <n v="29"/>
    <n v="478"/>
    <n v="34.6"/>
    <x v="197"/>
    <n v="21"/>
    <x v="2"/>
    <x v="0"/>
  </r>
  <r>
    <x v="7"/>
    <n v="158"/>
    <n v="90"/>
    <n v="0"/>
    <n v="0"/>
    <n v="31.6"/>
    <x v="198"/>
    <n v="66"/>
    <x v="0"/>
    <x v="0"/>
  </r>
  <r>
    <x v="9"/>
    <n v="119"/>
    <n v="0"/>
    <n v="0"/>
    <n v="0"/>
    <n v="25.2"/>
    <x v="199"/>
    <n v="37"/>
    <x v="1"/>
    <x v="1"/>
  </r>
  <r>
    <x v="9"/>
    <n v="142"/>
    <n v="60"/>
    <n v="33"/>
    <n v="190"/>
    <n v="28.8"/>
    <x v="141"/>
    <n v="61"/>
    <x v="0"/>
    <x v="1"/>
  </r>
  <r>
    <x v="1"/>
    <n v="100"/>
    <n v="66"/>
    <n v="15"/>
    <n v="56"/>
    <n v="23.6"/>
    <x v="200"/>
    <n v="26"/>
    <x v="2"/>
    <x v="1"/>
  </r>
  <r>
    <x v="1"/>
    <n v="87"/>
    <n v="78"/>
    <n v="27"/>
    <n v="32"/>
    <n v="34.6"/>
    <x v="201"/>
    <n v="22"/>
    <x v="2"/>
    <x v="1"/>
  </r>
  <r>
    <x v="3"/>
    <n v="101"/>
    <n v="76"/>
    <n v="0"/>
    <n v="0"/>
    <n v="35.700000000000003"/>
    <x v="202"/>
    <n v="26"/>
    <x v="2"/>
    <x v="1"/>
  </r>
  <r>
    <x v="5"/>
    <n v="162"/>
    <n v="52"/>
    <n v="38"/>
    <n v="0"/>
    <n v="37.200000000000003"/>
    <x v="203"/>
    <n v="24"/>
    <x v="2"/>
    <x v="0"/>
  </r>
  <r>
    <x v="8"/>
    <n v="197"/>
    <n v="70"/>
    <n v="39"/>
    <n v="744"/>
    <n v="36.700000000000003"/>
    <x v="204"/>
    <n v="31"/>
    <x v="1"/>
    <x v="1"/>
  </r>
  <r>
    <x v="3"/>
    <n v="117"/>
    <n v="80"/>
    <n v="31"/>
    <n v="53"/>
    <n v="45.2"/>
    <x v="205"/>
    <n v="24"/>
    <x v="2"/>
    <x v="1"/>
  </r>
  <r>
    <x v="8"/>
    <n v="142"/>
    <n v="86"/>
    <n v="0"/>
    <n v="0"/>
    <n v="44"/>
    <x v="206"/>
    <n v="22"/>
    <x v="2"/>
    <x v="0"/>
  </r>
  <r>
    <x v="0"/>
    <n v="134"/>
    <n v="80"/>
    <n v="37"/>
    <n v="370"/>
    <n v="46.2"/>
    <x v="207"/>
    <n v="46"/>
    <x v="1"/>
    <x v="0"/>
  </r>
  <r>
    <x v="1"/>
    <n v="79"/>
    <n v="80"/>
    <n v="25"/>
    <n v="37"/>
    <n v="25.4"/>
    <x v="68"/>
    <n v="22"/>
    <x v="2"/>
    <x v="1"/>
  </r>
  <r>
    <x v="8"/>
    <n v="122"/>
    <n v="68"/>
    <n v="0"/>
    <n v="0"/>
    <n v="35"/>
    <x v="208"/>
    <n v="29"/>
    <x v="2"/>
    <x v="1"/>
  </r>
  <r>
    <x v="5"/>
    <n v="74"/>
    <n v="68"/>
    <n v="28"/>
    <n v="45"/>
    <n v="29.7"/>
    <x v="209"/>
    <n v="23"/>
    <x v="2"/>
    <x v="1"/>
  </r>
  <r>
    <x v="8"/>
    <n v="171"/>
    <n v="72"/>
    <n v="0"/>
    <n v="0"/>
    <n v="43.6"/>
    <x v="210"/>
    <n v="26"/>
    <x v="2"/>
    <x v="0"/>
  </r>
  <r>
    <x v="9"/>
    <n v="181"/>
    <n v="84"/>
    <n v="21"/>
    <n v="192"/>
    <n v="35.9"/>
    <x v="46"/>
    <n v="51"/>
    <x v="0"/>
    <x v="0"/>
  </r>
  <r>
    <x v="3"/>
    <n v="179"/>
    <n v="90"/>
    <n v="27"/>
    <n v="0"/>
    <n v="44.1"/>
    <x v="211"/>
    <n v="23"/>
    <x v="2"/>
    <x v="0"/>
  </r>
  <r>
    <x v="10"/>
    <n v="164"/>
    <n v="84"/>
    <n v="21"/>
    <n v="0"/>
    <n v="30.8"/>
    <x v="212"/>
    <n v="32"/>
    <x v="1"/>
    <x v="0"/>
  </r>
  <r>
    <x v="3"/>
    <n v="104"/>
    <n v="76"/>
    <n v="0"/>
    <n v="0"/>
    <n v="18.399999999999999"/>
    <x v="213"/>
    <n v="27"/>
    <x v="2"/>
    <x v="1"/>
  </r>
  <r>
    <x v="1"/>
    <n v="91"/>
    <n v="64"/>
    <n v="24"/>
    <n v="0"/>
    <n v="29.2"/>
    <x v="105"/>
    <n v="21"/>
    <x v="2"/>
    <x v="1"/>
  </r>
  <r>
    <x v="8"/>
    <n v="91"/>
    <n v="70"/>
    <n v="32"/>
    <n v="88"/>
    <n v="33.1"/>
    <x v="214"/>
    <n v="22"/>
    <x v="2"/>
    <x v="1"/>
  </r>
  <r>
    <x v="5"/>
    <n v="139"/>
    <n v="54"/>
    <n v="0"/>
    <n v="0"/>
    <n v="25.6"/>
    <x v="215"/>
    <n v="22"/>
    <x v="2"/>
    <x v="0"/>
  </r>
  <r>
    <x v="0"/>
    <n v="119"/>
    <n v="50"/>
    <n v="22"/>
    <n v="176"/>
    <n v="27.1"/>
    <x v="216"/>
    <n v="33"/>
    <x v="1"/>
    <x v="0"/>
  </r>
  <r>
    <x v="7"/>
    <n v="146"/>
    <n v="76"/>
    <n v="35"/>
    <n v="194"/>
    <n v="38.200000000000003"/>
    <x v="217"/>
    <n v="29"/>
    <x v="2"/>
    <x v="1"/>
  </r>
  <r>
    <x v="10"/>
    <n v="184"/>
    <n v="85"/>
    <n v="15"/>
    <n v="0"/>
    <n v="30"/>
    <x v="218"/>
    <n v="49"/>
    <x v="1"/>
    <x v="0"/>
  </r>
  <r>
    <x v="6"/>
    <n v="122"/>
    <n v="68"/>
    <n v="0"/>
    <n v="0"/>
    <n v="31.2"/>
    <x v="60"/>
    <n v="41"/>
    <x v="1"/>
    <x v="1"/>
  </r>
  <r>
    <x v="3"/>
    <n v="165"/>
    <n v="90"/>
    <n v="33"/>
    <n v="680"/>
    <n v="52.3"/>
    <x v="219"/>
    <n v="23"/>
    <x v="2"/>
    <x v="1"/>
  </r>
  <r>
    <x v="10"/>
    <n v="124"/>
    <n v="70"/>
    <n v="33"/>
    <n v="402"/>
    <n v="35.4"/>
    <x v="220"/>
    <n v="34"/>
    <x v="1"/>
    <x v="1"/>
  </r>
  <r>
    <x v="1"/>
    <n v="111"/>
    <n v="86"/>
    <n v="19"/>
    <n v="0"/>
    <n v="30.1"/>
    <x v="221"/>
    <n v="23"/>
    <x v="2"/>
    <x v="1"/>
  </r>
  <r>
    <x v="10"/>
    <n v="106"/>
    <n v="52"/>
    <n v="0"/>
    <n v="0"/>
    <n v="31.2"/>
    <x v="222"/>
    <n v="42"/>
    <x v="1"/>
    <x v="1"/>
  </r>
  <r>
    <x v="7"/>
    <n v="129"/>
    <n v="84"/>
    <n v="0"/>
    <n v="0"/>
    <n v="28"/>
    <x v="223"/>
    <n v="27"/>
    <x v="2"/>
    <x v="1"/>
  </r>
  <r>
    <x v="7"/>
    <n v="90"/>
    <n v="80"/>
    <n v="14"/>
    <n v="55"/>
    <n v="24.4"/>
    <x v="224"/>
    <n v="24"/>
    <x v="2"/>
    <x v="1"/>
  </r>
  <r>
    <x v="3"/>
    <n v="86"/>
    <n v="68"/>
    <n v="32"/>
    <n v="0"/>
    <n v="35.799999999999997"/>
    <x v="207"/>
    <n v="25"/>
    <x v="2"/>
    <x v="1"/>
  </r>
  <r>
    <x v="15"/>
    <n v="92"/>
    <n v="62"/>
    <n v="7"/>
    <n v="258"/>
    <n v="27.6"/>
    <x v="225"/>
    <n v="44"/>
    <x v="1"/>
    <x v="0"/>
  </r>
  <r>
    <x v="1"/>
    <n v="113"/>
    <n v="64"/>
    <n v="35"/>
    <n v="0"/>
    <n v="33.6"/>
    <x v="104"/>
    <n v="21"/>
    <x v="2"/>
    <x v="0"/>
  </r>
  <r>
    <x v="5"/>
    <n v="111"/>
    <n v="56"/>
    <n v="39"/>
    <n v="0"/>
    <n v="30.1"/>
    <x v="226"/>
    <n v="30"/>
    <x v="2"/>
    <x v="1"/>
  </r>
  <r>
    <x v="7"/>
    <n v="114"/>
    <n v="68"/>
    <n v="22"/>
    <n v="0"/>
    <n v="28.7"/>
    <x v="227"/>
    <n v="25"/>
    <x v="2"/>
    <x v="1"/>
  </r>
  <r>
    <x v="1"/>
    <n v="193"/>
    <n v="50"/>
    <n v="16"/>
    <n v="375"/>
    <n v="25.9"/>
    <x v="228"/>
    <n v="24"/>
    <x v="2"/>
    <x v="1"/>
  </r>
  <r>
    <x v="11"/>
    <n v="155"/>
    <n v="76"/>
    <n v="28"/>
    <n v="150"/>
    <n v="33.299999999999997"/>
    <x v="229"/>
    <n v="51"/>
    <x v="0"/>
    <x v="0"/>
  </r>
  <r>
    <x v="5"/>
    <n v="191"/>
    <n v="68"/>
    <n v="15"/>
    <n v="130"/>
    <n v="30.9"/>
    <x v="166"/>
    <n v="34"/>
    <x v="1"/>
    <x v="1"/>
  </r>
  <r>
    <x v="5"/>
    <n v="141"/>
    <n v="0"/>
    <n v="0"/>
    <n v="0"/>
    <n v="30"/>
    <x v="87"/>
    <n v="27"/>
    <x v="2"/>
    <x v="0"/>
  </r>
  <r>
    <x v="8"/>
    <n v="95"/>
    <n v="70"/>
    <n v="32"/>
    <n v="0"/>
    <n v="32.1"/>
    <x v="230"/>
    <n v="24"/>
    <x v="2"/>
    <x v="1"/>
  </r>
  <r>
    <x v="5"/>
    <n v="142"/>
    <n v="80"/>
    <n v="15"/>
    <n v="0"/>
    <n v="32.4"/>
    <x v="231"/>
    <n v="63"/>
    <x v="0"/>
    <x v="1"/>
  </r>
  <r>
    <x v="8"/>
    <n v="123"/>
    <n v="62"/>
    <n v="0"/>
    <n v="0"/>
    <n v="32"/>
    <x v="232"/>
    <n v="35"/>
    <x v="1"/>
    <x v="0"/>
  </r>
  <r>
    <x v="4"/>
    <n v="96"/>
    <n v="74"/>
    <n v="18"/>
    <n v="67"/>
    <n v="33.6"/>
    <x v="233"/>
    <n v="43"/>
    <x v="1"/>
    <x v="1"/>
  </r>
  <r>
    <x v="3"/>
    <n v="138"/>
    <n v="0"/>
    <n v="0"/>
    <n v="0"/>
    <n v="36.299999999999997"/>
    <x v="234"/>
    <n v="25"/>
    <x v="2"/>
    <x v="0"/>
  </r>
  <r>
    <x v="7"/>
    <n v="128"/>
    <n v="64"/>
    <n v="42"/>
    <n v="0"/>
    <n v="40"/>
    <x v="235"/>
    <n v="24"/>
    <x v="2"/>
    <x v="1"/>
  </r>
  <r>
    <x v="3"/>
    <n v="102"/>
    <n v="52"/>
    <n v="0"/>
    <n v="0"/>
    <n v="25.1"/>
    <x v="236"/>
    <n v="21"/>
    <x v="2"/>
    <x v="1"/>
  </r>
  <r>
    <x v="7"/>
    <n v="146"/>
    <n v="0"/>
    <n v="0"/>
    <n v="0"/>
    <n v="27.5"/>
    <x v="237"/>
    <n v="28"/>
    <x v="2"/>
    <x v="0"/>
  </r>
  <r>
    <x v="6"/>
    <n v="101"/>
    <n v="86"/>
    <n v="37"/>
    <n v="0"/>
    <n v="45.6"/>
    <x v="238"/>
    <n v="38"/>
    <x v="1"/>
    <x v="0"/>
  </r>
  <r>
    <x v="7"/>
    <n v="108"/>
    <n v="62"/>
    <n v="32"/>
    <n v="56"/>
    <n v="25.2"/>
    <x v="239"/>
    <n v="21"/>
    <x v="2"/>
    <x v="1"/>
  </r>
  <r>
    <x v="5"/>
    <n v="122"/>
    <n v="78"/>
    <n v="0"/>
    <n v="0"/>
    <n v="23"/>
    <x v="17"/>
    <n v="40"/>
    <x v="1"/>
    <x v="1"/>
  </r>
  <r>
    <x v="1"/>
    <n v="71"/>
    <n v="78"/>
    <n v="50"/>
    <n v="45"/>
    <n v="33.200000000000003"/>
    <x v="240"/>
    <n v="21"/>
    <x v="2"/>
    <x v="1"/>
  </r>
  <r>
    <x v="12"/>
    <n v="106"/>
    <n v="70"/>
    <n v="0"/>
    <n v="0"/>
    <n v="34.200000000000003"/>
    <x v="241"/>
    <n v="52"/>
    <x v="0"/>
    <x v="1"/>
  </r>
  <r>
    <x v="7"/>
    <n v="100"/>
    <n v="70"/>
    <n v="52"/>
    <n v="57"/>
    <n v="40.5"/>
    <x v="242"/>
    <n v="25"/>
    <x v="2"/>
    <x v="1"/>
  </r>
  <r>
    <x v="9"/>
    <n v="106"/>
    <n v="60"/>
    <n v="24"/>
    <n v="0"/>
    <n v="26.5"/>
    <x v="243"/>
    <n v="29"/>
    <x v="2"/>
    <x v="0"/>
  </r>
  <r>
    <x v="3"/>
    <n v="104"/>
    <n v="64"/>
    <n v="23"/>
    <n v="116"/>
    <n v="27.8"/>
    <x v="244"/>
    <n v="23"/>
    <x v="2"/>
    <x v="1"/>
  </r>
  <r>
    <x v="4"/>
    <n v="114"/>
    <n v="74"/>
    <n v="0"/>
    <n v="0"/>
    <n v="24.9"/>
    <x v="245"/>
    <n v="57"/>
    <x v="0"/>
    <x v="1"/>
  </r>
  <r>
    <x v="7"/>
    <n v="108"/>
    <n v="62"/>
    <n v="10"/>
    <n v="278"/>
    <n v="25.3"/>
    <x v="246"/>
    <n v="22"/>
    <x v="2"/>
    <x v="1"/>
  </r>
  <r>
    <x v="3"/>
    <n v="146"/>
    <n v="70"/>
    <n v="0"/>
    <n v="0"/>
    <n v="37.9"/>
    <x v="64"/>
    <n v="28"/>
    <x v="2"/>
    <x v="0"/>
  </r>
  <r>
    <x v="6"/>
    <n v="129"/>
    <n v="76"/>
    <n v="28"/>
    <n v="122"/>
    <n v="35.9"/>
    <x v="247"/>
    <n v="39"/>
    <x v="1"/>
    <x v="1"/>
  </r>
  <r>
    <x v="9"/>
    <n v="133"/>
    <n v="88"/>
    <n v="15"/>
    <n v="155"/>
    <n v="32.4"/>
    <x v="95"/>
    <n v="37"/>
    <x v="1"/>
    <x v="1"/>
  </r>
  <r>
    <x v="9"/>
    <n v="161"/>
    <n v="86"/>
    <n v="0"/>
    <n v="0"/>
    <n v="30.4"/>
    <x v="83"/>
    <n v="47"/>
    <x v="1"/>
    <x v="0"/>
  </r>
  <r>
    <x v="7"/>
    <n v="108"/>
    <n v="80"/>
    <n v="0"/>
    <n v="0"/>
    <n v="27"/>
    <x v="248"/>
    <n v="52"/>
    <x v="0"/>
    <x v="0"/>
  </r>
  <r>
    <x v="9"/>
    <n v="136"/>
    <n v="74"/>
    <n v="26"/>
    <n v="135"/>
    <n v="26"/>
    <x v="123"/>
    <n v="51"/>
    <x v="0"/>
    <x v="1"/>
  </r>
  <r>
    <x v="4"/>
    <n v="155"/>
    <n v="84"/>
    <n v="44"/>
    <n v="545"/>
    <n v="38.700000000000003"/>
    <x v="249"/>
    <n v="34"/>
    <x v="1"/>
    <x v="1"/>
  </r>
  <r>
    <x v="1"/>
    <n v="119"/>
    <n v="86"/>
    <n v="39"/>
    <n v="220"/>
    <n v="45.6"/>
    <x v="250"/>
    <n v="29"/>
    <x v="2"/>
    <x v="0"/>
  </r>
  <r>
    <x v="8"/>
    <n v="96"/>
    <n v="56"/>
    <n v="17"/>
    <n v="49"/>
    <n v="20.8"/>
    <x v="251"/>
    <n v="26"/>
    <x v="2"/>
    <x v="1"/>
  </r>
  <r>
    <x v="4"/>
    <n v="108"/>
    <n v="72"/>
    <n v="43"/>
    <n v="75"/>
    <n v="36.1"/>
    <x v="23"/>
    <n v="33"/>
    <x v="1"/>
    <x v="1"/>
  </r>
  <r>
    <x v="3"/>
    <n v="78"/>
    <n v="88"/>
    <n v="29"/>
    <n v="40"/>
    <n v="36.9"/>
    <x v="252"/>
    <n v="21"/>
    <x v="2"/>
    <x v="1"/>
  </r>
  <r>
    <x v="3"/>
    <n v="107"/>
    <n v="62"/>
    <n v="30"/>
    <n v="74"/>
    <n v="36.6"/>
    <x v="253"/>
    <n v="25"/>
    <x v="2"/>
    <x v="0"/>
  </r>
  <r>
    <x v="7"/>
    <n v="128"/>
    <n v="78"/>
    <n v="37"/>
    <n v="182"/>
    <n v="43.3"/>
    <x v="196"/>
    <n v="31"/>
    <x v="1"/>
    <x v="0"/>
  </r>
  <r>
    <x v="1"/>
    <n v="128"/>
    <n v="48"/>
    <n v="45"/>
    <n v="194"/>
    <n v="40.5"/>
    <x v="254"/>
    <n v="24"/>
    <x v="2"/>
    <x v="0"/>
  </r>
  <r>
    <x v="3"/>
    <n v="161"/>
    <n v="50"/>
    <n v="0"/>
    <n v="0"/>
    <n v="21.9"/>
    <x v="17"/>
    <n v="65"/>
    <x v="0"/>
    <x v="1"/>
  </r>
  <r>
    <x v="0"/>
    <n v="151"/>
    <n v="62"/>
    <n v="31"/>
    <n v="120"/>
    <n v="35.5"/>
    <x v="255"/>
    <n v="28"/>
    <x v="2"/>
    <x v="1"/>
  </r>
  <r>
    <x v="7"/>
    <n v="146"/>
    <n v="70"/>
    <n v="38"/>
    <n v="360"/>
    <n v="28"/>
    <x v="28"/>
    <n v="29"/>
    <x v="2"/>
    <x v="0"/>
  </r>
  <r>
    <x v="3"/>
    <n v="126"/>
    <n v="84"/>
    <n v="29"/>
    <n v="215"/>
    <n v="30.7"/>
    <x v="256"/>
    <n v="24"/>
    <x v="2"/>
    <x v="1"/>
  </r>
  <r>
    <x v="16"/>
    <n v="100"/>
    <n v="78"/>
    <n v="25"/>
    <n v="184"/>
    <n v="36.6"/>
    <x v="257"/>
    <n v="46"/>
    <x v="1"/>
    <x v="0"/>
  </r>
  <r>
    <x v="2"/>
    <n v="112"/>
    <n v="72"/>
    <n v="0"/>
    <n v="0"/>
    <n v="23.6"/>
    <x v="258"/>
    <n v="58"/>
    <x v="0"/>
    <x v="1"/>
  </r>
  <r>
    <x v="3"/>
    <n v="167"/>
    <n v="0"/>
    <n v="0"/>
    <n v="0"/>
    <n v="32.299999999999997"/>
    <x v="259"/>
    <n v="30"/>
    <x v="2"/>
    <x v="0"/>
  </r>
  <r>
    <x v="7"/>
    <n v="144"/>
    <n v="58"/>
    <n v="33"/>
    <n v="135"/>
    <n v="31.6"/>
    <x v="240"/>
    <n v="25"/>
    <x v="2"/>
    <x v="0"/>
  </r>
  <r>
    <x v="4"/>
    <n v="77"/>
    <n v="82"/>
    <n v="41"/>
    <n v="42"/>
    <n v="35.799999999999997"/>
    <x v="260"/>
    <n v="35"/>
    <x v="1"/>
    <x v="1"/>
  </r>
  <r>
    <x v="4"/>
    <n v="115"/>
    <n v="98"/>
    <n v="0"/>
    <n v="0"/>
    <n v="52.9"/>
    <x v="199"/>
    <n v="28"/>
    <x v="2"/>
    <x v="0"/>
  </r>
  <r>
    <x v="5"/>
    <n v="150"/>
    <n v="76"/>
    <n v="0"/>
    <n v="0"/>
    <n v="21"/>
    <x v="99"/>
    <n v="37"/>
    <x v="1"/>
    <x v="1"/>
  </r>
  <r>
    <x v="7"/>
    <n v="120"/>
    <n v="76"/>
    <n v="37"/>
    <n v="105"/>
    <n v="39.700000000000003"/>
    <x v="261"/>
    <n v="29"/>
    <x v="2"/>
    <x v="1"/>
  </r>
  <r>
    <x v="6"/>
    <n v="161"/>
    <n v="68"/>
    <n v="23"/>
    <n v="132"/>
    <n v="25.5"/>
    <x v="262"/>
    <n v="47"/>
    <x v="1"/>
    <x v="0"/>
  </r>
  <r>
    <x v="3"/>
    <n v="137"/>
    <n v="68"/>
    <n v="14"/>
    <n v="148"/>
    <n v="24.8"/>
    <x v="221"/>
    <n v="21"/>
    <x v="2"/>
    <x v="1"/>
  </r>
  <r>
    <x v="3"/>
    <n v="128"/>
    <n v="68"/>
    <n v="19"/>
    <n v="180"/>
    <n v="30.5"/>
    <x v="263"/>
    <n v="25"/>
    <x v="2"/>
    <x v="0"/>
  </r>
  <r>
    <x v="7"/>
    <n v="124"/>
    <n v="68"/>
    <n v="28"/>
    <n v="205"/>
    <n v="32.9"/>
    <x v="264"/>
    <n v="30"/>
    <x v="2"/>
    <x v="0"/>
  </r>
  <r>
    <x v="0"/>
    <n v="80"/>
    <n v="66"/>
    <n v="30"/>
    <n v="0"/>
    <n v="26.2"/>
    <x v="265"/>
    <n v="41"/>
    <x v="1"/>
    <x v="1"/>
  </r>
  <r>
    <x v="3"/>
    <n v="106"/>
    <n v="70"/>
    <n v="37"/>
    <n v="148"/>
    <n v="39.4"/>
    <x v="185"/>
    <n v="22"/>
    <x v="2"/>
    <x v="1"/>
  </r>
  <r>
    <x v="7"/>
    <n v="155"/>
    <n v="74"/>
    <n v="17"/>
    <n v="96"/>
    <n v="26.6"/>
    <x v="266"/>
    <n v="27"/>
    <x v="2"/>
    <x v="0"/>
  </r>
  <r>
    <x v="5"/>
    <n v="113"/>
    <n v="50"/>
    <n v="10"/>
    <n v="85"/>
    <n v="29.5"/>
    <x v="267"/>
    <n v="25"/>
    <x v="2"/>
    <x v="1"/>
  </r>
  <r>
    <x v="9"/>
    <n v="109"/>
    <n v="80"/>
    <n v="31"/>
    <n v="0"/>
    <n v="35.9"/>
    <x v="268"/>
    <n v="43"/>
    <x v="1"/>
    <x v="0"/>
  </r>
  <r>
    <x v="7"/>
    <n v="112"/>
    <n v="68"/>
    <n v="22"/>
    <n v="94"/>
    <n v="34.1"/>
    <x v="269"/>
    <n v="26"/>
    <x v="2"/>
    <x v="1"/>
  </r>
  <r>
    <x v="5"/>
    <n v="99"/>
    <n v="80"/>
    <n v="11"/>
    <n v="64"/>
    <n v="19.3"/>
    <x v="223"/>
    <n v="30"/>
    <x v="2"/>
    <x v="1"/>
  </r>
  <r>
    <x v="5"/>
    <n v="182"/>
    <n v="74"/>
    <n v="0"/>
    <n v="0"/>
    <n v="30.5"/>
    <x v="270"/>
    <n v="29"/>
    <x v="2"/>
    <x v="0"/>
  </r>
  <r>
    <x v="5"/>
    <n v="115"/>
    <n v="66"/>
    <n v="39"/>
    <n v="140"/>
    <n v="38.1"/>
    <x v="180"/>
    <n v="28"/>
    <x v="2"/>
    <x v="1"/>
  </r>
  <r>
    <x v="0"/>
    <n v="194"/>
    <n v="78"/>
    <n v="0"/>
    <n v="0"/>
    <n v="23.5"/>
    <x v="271"/>
    <n v="59"/>
    <x v="0"/>
    <x v="0"/>
  </r>
  <r>
    <x v="8"/>
    <n v="129"/>
    <n v="60"/>
    <n v="12"/>
    <n v="231"/>
    <n v="27.5"/>
    <x v="272"/>
    <n v="31"/>
    <x v="1"/>
    <x v="1"/>
  </r>
  <r>
    <x v="5"/>
    <n v="112"/>
    <n v="74"/>
    <n v="30"/>
    <n v="0"/>
    <n v="31.6"/>
    <x v="273"/>
    <n v="25"/>
    <x v="2"/>
    <x v="0"/>
  </r>
  <r>
    <x v="3"/>
    <n v="124"/>
    <n v="70"/>
    <n v="20"/>
    <n v="0"/>
    <n v="27.4"/>
    <x v="17"/>
    <n v="36"/>
    <x v="1"/>
    <x v="0"/>
  </r>
  <r>
    <x v="12"/>
    <n v="152"/>
    <n v="90"/>
    <n v="33"/>
    <n v="29"/>
    <n v="26.8"/>
    <x v="274"/>
    <n v="43"/>
    <x v="1"/>
    <x v="0"/>
  </r>
  <r>
    <x v="7"/>
    <n v="112"/>
    <n v="75"/>
    <n v="32"/>
    <n v="0"/>
    <n v="35.700000000000003"/>
    <x v="275"/>
    <n v="21"/>
    <x v="2"/>
    <x v="1"/>
  </r>
  <r>
    <x v="1"/>
    <n v="157"/>
    <n v="72"/>
    <n v="21"/>
    <n v="168"/>
    <n v="25.6"/>
    <x v="276"/>
    <n v="24"/>
    <x v="2"/>
    <x v="1"/>
  </r>
  <r>
    <x v="1"/>
    <n v="122"/>
    <n v="64"/>
    <n v="32"/>
    <n v="156"/>
    <n v="35.1"/>
    <x v="255"/>
    <n v="30"/>
    <x v="2"/>
    <x v="0"/>
  </r>
  <r>
    <x v="6"/>
    <n v="179"/>
    <n v="70"/>
    <n v="0"/>
    <n v="0"/>
    <n v="35.1"/>
    <x v="231"/>
    <n v="37"/>
    <x v="1"/>
    <x v="1"/>
  </r>
  <r>
    <x v="7"/>
    <n v="102"/>
    <n v="86"/>
    <n v="36"/>
    <n v="120"/>
    <n v="45.5"/>
    <x v="277"/>
    <n v="23"/>
    <x v="2"/>
    <x v="0"/>
  </r>
  <r>
    <x v="0"/>
    <n v="105"/>
    <n v="70"/>
    <n v="32"/>
    <n v="68"/>
    <n v="30.8"/>
    <x v="278"/>
    <n v="37"/>
    <x v="1"/>
    <x v="1"/>
  </r>
  <r>
    <x v="2"/>
    <n v="118"/>
    <n v="72"/>
    <n v="19"/>
    <n v="0"/>
    <n v="23.1"/>
    <x v="279"/>
    <n v="46"/>
    <x v="1"/>
    <x v="1"/>
  </r>
  <r>
    <x v="7"/>
    <n v="87"/>
    <n v="58"/>
    <n v="16"/>
    <n v="52"/>
    <n v="32.700000000000003"/>
    <x v="280"/>
    <n v="25"/>
    <x v="2"/>
    <x v="1"/>
  </r>
  <r>
    <x v="1"/>
    <n v="180"/>
    <n v="0"/>
    <n v="0"/>
    <n v="0"/>
    <n v="43.3"/>
    <x v="220"/>
    <n v="41"/>
    <x v="1"/>
    <x v="0"/>
  </r>
  <r>
    <x v="15"/>
    <n v="106"/>
    <n v="80"/>
    <n v="0"/>
    <n v="0"/>
    <n v="23.6"/>
    <x v="142"/>
    <n v="44"/>
    <x v="1"/>
    <x v="1"/>
  </r>
  <r>
    <x v="1"/>
    <n v="95"/>
    <n v="60"/>
    <n v="18"/>
    <n v="58"/>
    <n v="23.9"/>
    <x v="112"/>
    <n v="22"/>
    <x v="2"/>
    <x v="1"/>
  </r>
  <r>
    <x v="3"/>
    <n v="165"/>
    <n v="76"/>
    <n v="43"/>
    <n v="255"/>
    <n v="47.9"/>
    <x v="248"/>
    <n v="26"/>
    <x v="2"/>
    <x v="1"/>
  </r>
  <r>
    <x v="3"/>
    <n v="117"/>
    <n v="0"/>
    <n v="0"/>
    <n v="0"/>
    <n v="33.799999999999997"/>
    <x v="281"/>
    <n v="44"/>
    <x v="1"/>
    <x v="1"/>
  </r>
  <r>
    <x v="4"/>
    <n v="115"/>
    <n v="76"/>
    <n v="0"/>
    <n v="0"/>
    <n v="31.2"/>
    <x v="282"/>
    <n v="44"/>
    <x v="1"/>
    <x v="0"/>
  </r>
  <r>
    <x v="10"/>
    <n v="152"/>
    <n v="78"/>
    <n v="34"/>
    <n v="171"/>
    <n v="34.200000000000003"/>
    <x v="283"/>
    <n v="33"/>
    <x v="1"/>
    <x v="0"/>
  </r>
  <r>
    <x v="9"/>
    <n v="178"/>
    <n v="84"/>
    <n v="0"/>
    <n v="0"/>
    <n v="39.9"/>
    <x v="284"/>
    <n v="41"/>
    <x v="1"/>
    <x v="0"/>
  </r>
  <r>
    <x v="1"/>
    <n v="130"/>
    <n v="70"/>
    <n v="13"/>
    <n v="105"/>
    <n v="25.9"/>
    <x v="285"/>
    <n v="22"/>
    <x v="2"/>
    <x v="1"/>
  </r>
  <r>
    <x v="1"/>
    <n v="95"/>
    <n v="74"/>
    <n v="21"/>
    <n v="73"/>
    <n v="25.9"/>
    <x v="286"/>
    <n v="36"/>
    <x v="1"/>
    <x v="1"/>
  </r>
  <r>
    <x v="1"/>
    <n v="0"/>
    <n v="68"/>
    <n v="35"/>
    <n v="0"/>
    <n v="32"/>
    <x v="287"/>
    <n v="22"/>
    <x v="2"/>
    <x v="1"/>
  </r>
  <r>
    <x v="4"/>
    <n v="122"/>
    <n v="86"/>
    <n v="0"/>
    <n v="0"/>
    <n v="34.700000000000003"/>
    <x v="189"/>
    <n v="33"/>
    <x v="1"/>
    <x v="1"/>
  </r>
  <r>
    <x v="2"/>
    <n v="95"/>
    <n v="72"/>
    <n v="0"/>
    <n v="0"/>
    <n v="36.799999999999997"/>
    <x v="288"/>
    <n v="57"/>
    <x v="0"/>
    <x v="1"/>
  </r>
  <r>
    <x v="2"/>
    <n v="126"/>
    <n v="88"/>
    <n v="36"/>
    <n v="108"/>
    <n v="38.5"/>
    <x v="289"/>
    <n v="49"/>
    <x v="1"/>
    <x v="1"/>
  </r>
  <r>
    <x v="1"/>
    <n v="139"/>
    <n v="46"/>
    <n v="19"/>
    <n v="83"/>
    <n v="28.7"/>
    <x v="109"/>
    <n v="22"/>
    <x v="2"/>
    <x v="1"/>
  </r>
  <r>
    <x v="5"/>
    <n v="116"/>
    <n v="0"/>
    <n v="0"/>
    <n v="0"/>
    <n v="23.5"/>
    <x v="178"/>
    <n v="23"/>
    <x v="2"/>
    <x v="1"/>
  </r>
  <r>
    <x v="5"/>
    <n v="99"/>
    <n v="62"/>
    <n v="19"/>
    <n v="74"/>
    <n v="21.8"/>
    <x v="290"/>
    <n v="26"/>
    <x v="2"/>
    <x v="1"/>
  </r>
  <r>
    <x v="4"/>
    <n v="0"/>
    <n v="80"/>
    <n v="32"/>
    <n v="0"/>
    <n v="41"/>
    <x v="291"/>
    <n v="37"/>
    <x v="1"/>
    <x v="0"/>
  </r>
  <r>
    <x v="8"/>
    <n v="92"/>
    <n v="80"/>
    <n v="0"/>
    <n v="0"/>
    <n v="42.2"/>
    <x v="77"/>
    <n v="29"/>
    <x v="2"/>
    <x v="1"/>
  </r>
  <r>
    <x v="8"/>
    <n v="137"/>
    <n v="84"/>
    <n v="0"/>
    <n v="0"/>
    <n v="31.2"/>
    <x v="292"/>
    <n v="30"/>
    <x v="2"/>
    <x v="1"/>
  </r>
  <r>
    <x v="5"/>
    <n v="61"/>
    <n v="82"/>
    <n v="28"/>
    <n v="0"/>
    <n v="34.4"/>
    <x v="293"/>
    <n v="46"/>
    <x v="1"/>
    <x v="1"/>
  </r>
  <r>
    <x v="1"/>
    <n v="90"/>
    <n v="62"/>
    <n v="12"/>
    <n v="43"/>
    <n v="27.2"/>
    <x v="294"/>
    <n v="24"/>
    <x v="2"/>
    <x v="1"/>
  </r>
  <r>
    <x v="5"/>
    <n v="90"/>
    <n v="78"/>
    <n v="0"/>
    <n v="0"/>
    <n v="42.7"/>
    <x v="295"/>
    <n v="21"/>
    <x v="2"/>
    <x v="1"/>
  </r>
  <r>
    <x v="10"/>
    <n v="165"/>
    <n v="88"/>
    <n v="0"/>
    <n v="0"/>
    <n v="30.4"/>
    <x v="296"/>
    <n v="49"/>
    <x v="1"/>
    <x v="0"/>
  </r>
  <r>
    <x v="1"/>
    <n v="125"/>
    <n v="50"/>
    <n v="40"/>
    <n v="167"/>
    <n v="33.299999999999997"/>
    <x v="54"/>
    <n v="28"/>
    <x v="2"/>
    <x v="0"/>
  </r>
  <r>
    <x v="12"/>
    <n v="129"/>
    <n v="0"/>
    <n v="30"/>
    <n v="0"/>
    <n v="39.9"/>
    <x v="297"/>
    <n v="44"/>
    <x v="1"/>
    <x v="0"/>
  </r>
  <r>
    <x v="15"/>
    <n v="88"/>
    <n v="74"/>
    <n v="40"/>
    <n v="54"/>
    <n v="35.299999999999997"/>
    <x v="298"/>
    <n v="48"/>
    <x v="1"/>
    <x v="1"/>
  </r>
  <r>
    <x v="1"/>
    <n v="196"/>
    <n v="76"/>
    <n v="36"/>
    <n v="249"/>
    <n v="36.5"/>
    <x v="264"/>
    <n v="29"/>
    <x v="2"/>
    <x v="0"/>
  </r>
  <r>
    <x v="4"/>
    <n v="189"/>
    <n v="64"/>
    <n v="33"/>
    <n v="325"/>
    <n v="31.2"/>
    <x v="68"/>
    <n v="29"/>
    <x v="2"/>
    <x v="0"/>
  </r>
  <r>
    <x v="4"/>
    <n v="158"/>
    <n v="70"/>
    <n v="0"/>
    <n v="0"/>
    <n v="29.8"/>
    <x v="99"/>
    <n v="63"/>
    <x v="0"/>
    <x v="1"/>
  </r>
  <r>
    <x v="4"/>
    <n v="103"/>
    <n v="108"/>
    <n v="37"/>
    <n v="0"/>
    <n v="39.200000000000003"/>
    <x v="48"/>
    <n v="65"/>
    <x v="0"/>
    <x v="1"/>
  </r>
  <r>
    <x v="8"/>
    <n v="146"/>
    <n v="78"/>
    <n v="0"/>
    <n v="0"/>
    <n v="38.5"/>
    <x v="256"/>
    <n v="67"/>
    <x v="0"/>
    <x v="0"/>
  </r>
  <r>
    <x v="8"/>
    <n v="147"/>
    <n v="74"/>
    <n v="25"/>
    <n v="293"/>
    <n v="34.9"/>
    <x v="299"/>
    <n v="30"/>
    <x v="2"/>
    <x v="1"/>
  </r>
  <r>
    <x v="4"/>
    <n v="99"/>
    <n v="54"/>
    <n v="28"/>
    <n v="83"/>
    <n v="34"/>
    <x v="300"/>
    <n v="30"/>
    <x v="2"/>
    <x v="1"/>
  </r>
  <r>
    <x v="0"/>
    <n v="124"/>
    <n v="72"/>
    <n v="0"/>
    <n v="0"/>
    <n v="27.6"/>
    <x v="148"/>
    <n v="29"/>
    <x v="2"/>
    <x v="0"/>
  </r>
  <r>
    <x v="3"/>
    <n v="101"/>
    <n v="64"/>
    <n v="17"/>
    <n v="0"/>
    <n v="21"/>
    <x v="292"/>
    <n v="21"/>
    <x v="2"/>
    <x v="1"/>
  </r>
  <r>
    <x v="5"/>
    <n v="81"/>
    <n v="86"/>
    <n v="16"/>
    <n v="66"/>
    <n v="27.5"/>
    <x v="301"/>
    <n v="22"/>
    <x v="2"/>
    <x v="1"/>
  </r>
  <r>
    <x v="1"/>
    <n v="133"/>
    <n v="102"/>
    <n v="28"/>
    <n v="140"/>
    <n v="32.799999999999997"/>
    <x v="302"/>
    <n v="45"/>
    <x v="1"/>
    <x v="0"/>
  </r>
  <r>
    <x v="5"/>
    <n v="173"/>
    <n v="82"/>
    <n v="48"/>
    <n v="465"/>
    <n v="38.4"/>
    <x v="303"/>
    <n v="25"/>
    <x v="2"/>
    <x v="0"/>
  </r>
  <r>
    <x v="3"/>
    <n v="118"/>
    <n v="64"/>
    <n v="23"/>
    <n v="89"/>
    <n v="0"/>
    <x v="304"/>
    <n v="21"/>
    <x v="2"/>
    <x v="1"/>
  </r>
  <r>
    <x v="3"/>
    <n v="84"/>
    <n v="64"/>
    <n v="22"/>
    <n v="66"/>
    <n v="35.799999999999997"/>
    <x v="305"/>
    <n v="21"/>
    <x v="2"/>
    <x v="1"/>
  </r>
  <r>
    <x v="7"/>
    <n v="105"/>
    <n v="58"/>
    <n v="40"/>
    <n v="94"/>
    <n v="34.9"/>
    <x v="306"/>
    <n v="25"/>
    <x v="2"/>
    <x v="1"/>
  </r>
  <r>
    <x v="7"/>
    <n v="122"/>
    <n v="52"/>
    <n v="43"/>
    <n v="158"/>
    <n v="36.200000000000003"/>
    <x v="307"/>
    <n v="28"/>
    <x v="2"/>
    <x v="1"/>
  </r>
  <r>
    <x v="15"/>
    <n v="140"/>
    <n v="82"/>
    <n v="43"/>
    <n v="325"/>
    <n v="39.200000000000003"/>
    <x v="308"/>
    <n v="58"/>
    <x v="0"/>
    <x v="0"/>
  </r>
  <r>
    <x v="3"/>
    <n v="98"/>
    <n v="82"/>
    <n v="15"/>
    <n v="84"/>
    <n v="25.2"/>
    <x v="166"/>
    <n v="22"/>
    <x v="2"/>
    <x v="1"/>
  </r>
  <r>
    <x v="1"/>
    <n v="87"/>
    <n v="60"/>
    <n v="37"/>
    <n v="75"/>
    <n v="37.200000000000003"/>
    <x v="309"/>
    <n v="22"/>
    <x v="2"/>
    <x v="1"/>
  </r>
  <r>
    <x v="8"/>
    <n v="156"/>
    <n v="75"/>
    <n v="0"/>
    <n v="0"/>
    <n v="48.3"/>
    <x v="207"/>
    <n v="32"/>
    <x v="1"/>
    <x v="0"/>
  </r>
  <r>
    <x v="3"/>
    <n v="93"/>
    <n v="100"/>
    <n v="39"/>
    <n v="72"/>
    <n v="43.4"/>
    <x v="310"/>
    <n v="35"/>
    <x v="1"/>
    <x v="1"/>
  </r>
  <r>
    <x v="1"/>
    <n v="107"/>
    <n v="72"/>
    <n v="30"/>
    <n v="82"/>
    <n v="30.8"/>
    <x v="311"/>
    <n v="24"/>
    <x v="2"/>
    <x v="1"/>
  </r>
  <r>
    <x v="3"/>
    <n v="105"/>
    <n v="68"/>
    <n v="22"/>
    <n v="0"/>
    <n v="20"/>
    <x v="182"/>
    <n v="22"/>
    <x v="2"/>
    <x v="1"/>
  </r>
  <r>
    <x v="1"/>
    <n v="109"/>
    <n v="60"/>
    <n v="8"/>
    <n v="182"/>
    <n v="25.4"/>
    <x v="312"/>
    <n v="21"/>
    <x v="2"/>
    <x v="1"/>
  </r>
  <r>
    <x v="1"/>
    <n v="90"/>
    <n v="62"/>
    <n v="18"/>
    <n v="59"/>
    <n v="25.1"/>
    <x v="313"/>
    <n v="25"/>
    <x v="2"/>
    <x v="1"/>
  </r>
  <r>
    <x v="1"/>
    <n v="125"/>
    <n v="70"/>
    <n v="24"/>
    <n v="110"/>
    <n v="24.3"/>
    <x v="314"/>
    <n v="25"/>
    <x v="2"/>
    <x v="1"/>
  </r>
  <r>
    <x v="1"/>
    <n v="119"/>
    <n v="54"/>
    <n v="13"/>
    <n v="50"/>
    <n v="22.3"/>
    <x v="24"/>
    <n v="24"/>
    <x v="2"/>
    <x v="1"/>
  </r>
  <r>
    <x v="4"/>
    <n v="116"/>
    <n v="74"/>
    <n v="29"/>
    <n v="0"/>
    <n v="32.299999999999997"/>
    <x v="315"/>
    <n v="35"/>
    <x v="1"/>
    <x v="0"/>
  </r>
  <r>
    <x v="2"/>
    <n v="105"/>
    <n v="100"/>
    <n v="36"/>
    <n v="0"/>
    <n v="43.3"/>
    <x v="316"/>
    <n v="45"/>
    <x v="1"/>
    <x v="0"/>
  </r>
  <r>
    <x v="4"/>
    <n v="144"/>
    <n v="82"/>
    <n v="26"/>
    <n v="285"/>
    <n v="32"/>
    <x v="117"/>
    <n v="58"/>
    <x v="0"/>
    <x v="0"/>
  </r>
  <r>
    <x v="5"/>
    <n v="100"/>
    <n v="68"/>
    <n v="23"/>
    <n v="81"/>
    <n v="31.6"/>
    <x v="317"/>
    <n v="28"/>
    <x v="2"/>
    <x v="1"/>
  </r>
  <r>
    <x v="1"/>
    <n v="100"/>
    <n v="66"/>
    <n v="29"/>
    <n v="196"/>
    <n v="32"/>
    <x v="318"/>
    <n v="42"/>
    <x v="1"/>
    <x v="1"/>
  </r>
  <r>
    <x v="4"/>
    <n v="166"/>
    <n v="76"/>
    <n v="0"/>
    <n v="0"/>
    <n v="45.7"/>
    <x v="251"/>
    <n v="27"/>
    <x v="2"/>
    <x v="0"/>
  </r>
  <r>
    <x v="1"/>
    <n v="131"/>
    <n v="64"/>
    <n v="14"/>
    <n v="415"/>
    <n v="23.7"/>
    <x v="287"/>
    <n v="21"/>
    <x v="2"/>
    <x v="1"/>
  </r>
  <r>
    <x v="8"/>
    <n v="116"/>
    <n v="72"/>
    <n v="12"/>
    <n v="87"/>
    <n v="22.1"/>
    <x v="319"/>
    <n v="37"/>
    <x v="1"/>
    <x v="1"/>
  </r>
  <r>
    <x v="8"/>
    <n v="158"/>
    <n v="78"/>
    <n v="0"/>
    <n v="0"/>
    <n v="32.9"/>
    <x v="320"/>
    <n v="31"/>
    <x v="1"/>
    <x v="0"/>
  </r>
  <r>
    <x v="7"/>
    <n v="127"/>
    <n v="58"/>
    <n v="24"/>
    <n v="275"/>
    <n v="27.7"/>
    <x v="321"/>
    <n v="25"/>
    <x v="2"/>
    <x v="1"/>
  </r>
  <r>
    <x v="5"/>
    <n v="96"/>
    <n v="56"/>
    <n v="34"/>
    <n v="115"/>
    <n v="24.7"/>
    <x v="322"/>
    <n v="39"/>
    <x v="1"/>
    <x v="1"/>
  </r>
  <r>
    <x v="3"/>
    <n v="131"/>
    <n v="66"/>
    <n v="40"/>
    <n v="0"/>
    <n v="34.299999999999997"/>
    <x v="323"/>
    <n v="22"/>
    <x v="2"/>
    <x v="0"/>
  </r>
  <r>
    <x v="5"/>
    <n v="82"/>
    <n v="70"/>
    <n v="0"/>
    <n v="0"/>
    <n v="21.1"/>
    <x v="287"/>
    <n v="25"/>
    <x v="2"/>
    <x v="1"/>
  </r>
  <r>
    <x v="5"/>
    <n v="193"/>
    <n v="70"/>
    <n v="31"/>
    <n v="0"/>
    <n v="34.9"/>
    <x v="324"/>
    <n v="25"/>
    <x v="2"/>
    <x v="0"/>
  </r>
  <r>
    <x v="8"/>
    <n v="95"/>
    <n v="64"/>
    <n v="0"/>
    <n v="0"/>
    <n v="32"/>
    <x v="325"/>
    <n v="31"/>
    <x v="1"/>
    <x v="0"/>
  </r>
  <r>
    <x v="0"/>
    <n v="137"/>
    <n v="61"/>
    <n v="0"/>
    <n v="0"/>
    <n v="24.2"/>
    <x v="186"/>
    <n v="55"/>
    <x v="0"/>
    <x v="1"/>
  </r>
  <r>
    <x v="4"/>
    <n v="136"/>
    <n v="84"/>
    <n v="41"/>
    <n v="88"/>
    <n v="35"/>
    <x v="130"/>
    <n v="35"/>
    <x v="1"/>
    <x v="0"/>
  </r>
  <r>
    <x v="10"/>
    <n v="72"/>
    <n v="78"/>
    <n v="25"/>
    <n v="0"/>
    <n v="31.6"/>
    <x v="247"/>
    <n v="38"/>
    <x v="1"/>
    <x v="1"/>
  </r>
  <r>
    <x v="4"/>
    <n v="168"/>
    <n v="64"/>
    <n v="0"/>
    <n v="0"/>
    <n v="32.9"/>
    <x v="326"/>
    <n v="41"/>
    <x v="1"/>
    <x v="0"/>
  </r>
  <r>
    <x v="7"/>
    <n v="123"/>
    <n v="48"/>
    <n v="32"/>
    <n v="165"/>
    <n v="42.1"/>
    <x v="256"/>
    <n v="26"/>
    <x v="2"/>
    <x v="1"/>
  </r>
  <r>
    <x v="8"/>
    <n v="115"/>
    <n v="72"/>
    <n v="0"/>
    <n v="0"/>
    <n v="28.9"/>
    <x v="327"/>
    <n v="46"/>
    <x v="1"/>
    <x v="0"/>
  </r>
  <r>
    <x v="3"/>
    <n v="101"/>
    <n v="62"/>
    <n v="0"/>
    <n v="0"/>
    <n v="21.9"/>
    <x v="101"/>
    <n v="25"/>
    <x v="2"/>
    <x v="1"/>
  </r>
  <r>
    <x v="2"/>
    <n v="197"/>
    <n v="74"/>
    <n v="0"/>
    <n v="0"/>
    <n v="25.9"/>
    <x v="328"/>
    <n v="39"/>
    <x v="1"/>
    <x v="0"/>
  </r>
  <r>
    <x v="1"/>
    <n v="172"/>
    <n v="68"/>
    <n v="49"/>
    <n v="579"/>
    <n v="42.4"/>
    <x v="329"/>
    <n v="28"/>
    <x v="2"/>
    <x v="0"/>
  </r>
  <r>
    <x v="0"/>
    <n v="102"/>
    <n v="90"/>
    <n v="39"/>
    <n v="0"/>
    <n v="35.700000000000003"/>
    <x v="330"/>
    <n v="28"/>
    <x v="2"/>
    <x v="1"/>
  </r>
  <r>
    <x v="1"/>
    <n v="112"/>
    <n v="72"/>
    <n v="30"/>
    <n v="176"/>
    <n v="34.4"/>
    <x v="308"/>
    <n v="25"/>
    <x v="2"/>
    <x v="1"/>
  </r>
  <r>
    <x v="1"/>
    <n v="143"/>
    <n v="84"/>
    <n v="23"/>
    <n v="310"/>
    <n v="42.4"/>
    <x v="331"/>
    <n v="22"/>
    <x v="2"/>
    <x v="1"/>
  </r>
  <r>
    <x v="1"/>
    <n v="143"/>
    <n v="74"/>
    <n v="22"/>
    <n v="61"/>
    <n v="26.2"/>
    <x v="151"/>
    <n v="21"/>
    <x v="2"/>
    <x v="1"/>
  </r>
  <r>
    <x v="3"/>
    <n v="138"/>
    <n v="60"/>
    <n v="35"/>
    <n v="167"/>
    <n v="34.6"/>
    <x v="332"/>
    <n v="21"/>
    <x v="2"/>
    <x v="0"/>
  </r>
  <r>
    <x v="5"/>
    <n v="173"/>
    <n v="84"/>
    <n v="33"/>
    <n v="474"/>
    <n v="35.700000000000003"/>
    <x v="60"/>
    <n v="22"/>
    <x v="2"/>
    <x v="0"/>
  </r>
  <r>
    <x v="1"/>
    <n v="97"/>
    <n v="68"/>
    <n v="21"/>
    <n v="0"/>
    <n v="27.2"/>
    <x v="333"/>
    <n v="22"/>
    <x v="2"/>
    <x v="1"/>
  </r>
  <r>
    <x v="8"/>
    <n v="144"/>
    <n v="82"/>
    <n v="32"/>
    <n v="0"/>
    <n v="38.5"/>
    <x v="334"/>
    <n v="37"/>
    <x v="1"/>
    <x v="0"/>
  </r>
  <r>
    <x v="1"/>
    <n v="83"/>
    <n v="68"/>
    <n v="0"/>
    <n v="0"/>
    <n v="18.2"/>
    <x v="335"/>
    <n v="27"/>
    <x v="2"/>
    <x v="1"/>
  </r>
  <r>
    <x v="5"/>
    <n v="129"/>
    <n v="64"/>
    <n v="29"/>
    <n v="115"/>
    <n v="26.4"/>
    <x v="336"/>
    <n v="28"/>
    <x v="2"/>
    <x v="0"/>
  </r>
  <r>
    <x v="1"/>
    <n v="119"/>
    <n v="88"/>
    <n v="41"/>
    <n v="170"/>
    <n v="45.3"/>
    <x v="337"/>
    <n v="26"/>
    <x v="2"/>
    <x v="1"/>
  </r>
  <r>
    <x v="7"/>
    <n v="94"/>
    <n v="68"/>
    <n v="18"/>
    <n v="76"/>
    <n v="26"/>
    <x v="338"/>
    <n v="21"/>
    <x v="2"/>
    <x v="1"/>
  </r>
  <r>
    <x v="3"/>
    <n v="102"/>
    <n v="64"/>
    <n v="46"/>
    <n v="78"/>
    <n v="40.6"/>
    <x v="116"/>
    <n v="21"/>
    <x v="2"/>
    <x v="1"/>
  </r>
  <r>
    <x v="7"/>
    <n v="115"/>
    <n v="64"/>
    <n v="22"/>
    <n v="0"/>
    <n v="30.8"/>
    <x v="339"/>
    <n v="21"/>
    <x v="2"/>
    <x v="1"/>
  </r>
  <r>
    <x v="2"/>
    <n v="151"/>
    <n v="78"/>
    <n v="32"/>
    <n v="210"/>
    <n v="42.9"/>
    <x v="340"/>
    <n v="36"/>
    <x v="1"/>
    <x v="0"/>
  </r>
  <r>
    <x v="8"/>
    <n v="184"/>
    <n v="78"/>
    <n v="39"/>
    <n v="277"/>
    <n v="37"/>
    <x v="341"/>
    <n v="31"/>
    <x v="1"/>
    <x v="0"/>
  </r>
  <r>
    <x v="3"/>
    <n v="94"/>
    <n v="0"/>
    <n v="0"/>
    <n v="0"/>
    <n v="0"/>
    <x v="151"/>
    <n v="25"/>
    <x v="2"/>
    <x v="1"/>
  </r>
  <r>
    <x v="1"/>
    <n v="181"/>
    <n v="64"/>
    <n v="30"/>
    <n v="180"/>
    <n v="34.1"/>
    <x v="342"/>
    <n v="38"/>
    <x v="1"/>
    <x v="0"/>
  </r>
  <r>
    <x v="3"/>
    <n v="135"/>
    <n v="94"/>
    <n v="46"/>
    <n v="145"/>
    <n v="40.6"/>
    <x v="223"/>
    <n v="26"/>
    <x v="2"/>
    <x v="1"/>
  </r>
  <r>
    <x v="1"/>
    <n v="95"/>
    <n v="82"/>
    <n v="25"/>
    <n v="180"/>
    <n v="35"/>
    <x v="343"/>
    <n v="43"/>
    <x v="1"/>
    <x v="0"/>
  </r>
  <r>
    <x v="7"/>
    <n v="99"/>
    <n v="0"/>
    <n v="0"/>
    <n v="0"/>
    <n v="22.2"/>
    <x v="344"/>
    <n v="23"/>
    <x v="2"/>
    <x v="1"/>
  </r>
  <r>
    <x v="5"/>
    <n v="89"/>
    <n v="74"/>
    <n v="16"/>
    <n v="85"/>
    <n v="30.4"/>
    <x v="16"/>
    <n v="38"/>
    <x v="1"/>
    <x v="1"/>
  </r>
  <r>
    <x v="1"/>
    <n v="80"/>
    <n v="74"/>
    <n v="11"/>
    <n v="60"/>
    <n v="30"/>
    <x v="272"/>
    <n v="22"/>
    <x v="2"/>
    <x v="1"/>
  </r>
  <r>
    <x v="7"/>
    <n v="139"/>
    <n v="75"/>
    <n v="0"/>
    <n v="0"/>
    <n v="25.6"/>
    <x v="3"/>
    <n v="29"/>
    <x v="2"/>
    <x v="1"/>
  </r>
  <r>
    <x v="1"/>
    <n v="90"/>
    <n v="68"/>
    <n v="8"/>
    <n v="0"/>
    <n v="24.5"/>
    <x v="345"/>
    <n v="36"/>
    <x v="1"/>
    <x v="1"/>
  </r>
  <r>
    <x v="3"/>
    <n v="141"/>
    <n v="0"/>
    <n v="0"/>
    <n v="0"/>
    <n v="42.4"/>
    <x v="24"/>
    <n v="29"/>
    <x v="2"/>
    <x v="0"/>
  </r>
  <r>
    <x v="15"/>
    <n v="140"/>
    <n v="85"/>
    <n v="33"/>
    <n v="0"/>
    <n v="37.4"/>
    <x v="167"/>
    <n v="41"/>
    <x v="1"/>
    <x v="1"/>
  </r>
  <r>
    <x v="4"/>
    <n v="147"/>
    <n v="75"/>
    <n v="0"/>
    <n v="0"/>
    <n v="29.9"/>
    <x v="252"/>
    <n v="28"/>
    <x v="2"/>
    <x v="1"/>
  </r>
  <r>
    <x v="1"/>
    <n v="97"/>
    <n v="70"/>
    <n v="15"/>
    <n v="0"/>
    <n v="18.2"/>
    <x v="346"/>
    <n v="21"/>
    <x v="2"/>
    <x v="1"/>
  </r>
  <r>
    <x v="0"/>
    <n v="107"/>
    <n v="88"/>
    <n v="0"/>
    <n v="0"/>
    <n v="36.799999999999997"/>
    <x v="347"/>
    <n v="31"/>
    <x v="1"/>
    <x v="1"/>
  </r>
  <r>
    <x v="3"/>
    <n v="189"/>
    <n v="104"/>
    <n v="25"/>
    <n v="0"/>
    <n v="34.299999999999997"/>
    <x v="348"/>
    <n v="41"/>
    <x v="1"/>
    <x v="0"/>
  </r>
  <r>
    <x v="7"/>
    <n v="83"/>
    <n v="66"/>
    <n v="23"/>
    <n v="50"/>
    <n v="32.200000000000003"/>
    <x v="349"/>
    <n v="22"/>
    <x v="2"/>
    <x v="1"/>
  </r>
  <r>
    <x v="8"/>
    <n v="117"/>
    <n v="64"/>
    <n v="27"/>
    <n v="120"/>
    <n v="33.200000000000003"/>
    <x v="350"/>
    <n v="24"/>
    <x v="2"/>
    <x v="1"/>
  </r>
  <r>
    <x v="2"/>
    <n v="108"/>
    <n v="70"/>
    <n v="0"/>
    <n v="0"/>
    <n v="30.5"/>
    <x v="351"/>
    <n v="33"/>
    <x v="1"/>
    <x v="0"/>
  </r>
  <r>
    <x v="8"/>
    <n v="117"/>
    <n v="62"/>
    <n v="12"/>
    <n v="0"/>
    <n v="29.7"/>
    <x v="222"/>
    <n v="30"/>
    <x v="2"/>
    <x v="0"/>
  </r>
  <r>
    <x v="3"/>
    <n v="180"/>
    <n v="78"/>
    <n v="63"/>
    <n v="14"/>
    <n v="59.4"/>
    <x v="352"/>
    <n v="25"/>
    <x v="2"/>
    <x v="0"/>
  </r>
  <r>
    <x v="1"/>
    <n v="100"/>
    <n v="72"/>
    <n v="12"/>
    <n v="70"/>
    <n v="25.3"/>
    <x v="353"/>
    <n v="28"/>
    <x v="2"/>
    <x v="1"/>
  </r>
  <r>
    <x v="3"/>
    <n v="95"/>
    <n v="80"/>
    <n v="45"/>
    <n v="92"/>
    <n v="36.5"/>
    <x v="354"/>
    <n v="26"/>
    <x v="2"/>
    <x v="1"/>
  </r>
  <r>
    <x v="3"/>
    <n v="104"/>
    <n v="64"/>
    <n v="37"/>
    <n v="64"/>
    <n v="33.6"/>
    <x v="355"/>
    <n v="22"/>
    <x v="2"/>
    <x v="0"/>
  </r>
  <r>
    <x v="3"/>
    <n v="120"/>
    <n v="74"/>
    <n v="18"/>
    <n v="63"/>
    <n v="30.5"/>
    <x v="356"/>
    <n v="26"/>
    <x v="2"/>
    <x v="1"/>
  </r>
  <r>
    <x v="1"/>
    <n v="82"/>
    <n v="64"/>
    <n v="13"/>
    <n v="95"/>
    <n v="21.2"/>
    <x v="357"/>
    <n v="23"/>
    <x v="2"/>
    <x v="1"/>
  </r>
  <r>
    <x v="7"/>
    <n v="134"/>
    <n v="70"/>
    <n v="0"/>
    <n v="0"/>
    <n v="28.9"/>
    <x v="156"/>
    <n v="23"/>
    <x v="2"/>
    <x v="0"/>
  </r>
  <r>
    <x v="3"/>
    <n v="91"/>
    <n v="68"/>
    <n v="32"/>
    <n v="210"/>
    <n v="39.9"/>
    <x v="358"/>
    <n v="25"/>
    <x v="2"/>
    <x v="1"/>
  </r>
  <r>
    <x v="7"/>
    <n v="119"/>
    <n v="0"/>
    <n v="0"/>
    <n v="0"/>
    <n v="19.600000000000001"/>
    <x v="359"/>
    <n v="72"/>
    <x v="0"/>
    <x v="1"/>
  </r>
  <r>
    <x v="7"/>
    <n v="100"/>
    <n v="54"/>
    <n v="28"/>
    <n v="105"/>
    <n v="37.799999999999997"/>
    <x v="360"/>
    <n v="24"/>
    <x v="2"/>
    <x v="1"/>
  </r>
  <r>
    <x v="16"/>
    <n v="175"/>
    <n v="62"/>
    <n v="30"/>
    <n v="0"/>
    <n v="33.6"/>
    <x v="361"/>
    <n v="38"/>
    <x v="1"/>
    <x v="0"/>
  </r>
  <r>
    <x v="1"/>
    <n v="135"/>
    <n v="54"/>
    <n v="0"/>
    <n v="0"/>
    <n v="26.7"/>
    <x v="141"/>
    <n v="62"/>
    <x v="0"/>
    <x v="1"/>
  </r>
  <r>
    <x v="4"/>
    <n v="86"/>
    <n v="68"/>
    <n v="28"/>
    <n v="71"/>
    <n v="30.2"/>
    <x v="362"/>
    <n v="24"/>
    <x v="2"/>
    <x v="1"/>
  </r>
  <r>
    <x v="6"/>
    <n v="148"/>
    <n v="84"/>
    <n v="48"/>
    <n v="237"/>
    <n v="37.6"/>
    <x v="363"/>
    <n v="51"/>
    <x v="0"/>
    <x v="0"/>
  </r>
  <r>
    <x v="10"/>
    <n v="134"/>
    <n v="74"/>
    <n v="33"/>
    <n v="60"/>
    <n v="25.9"/>
    <x v="364"/>
    <n v="81"/>
    <x v="0"/>
    <x v="1"/>
  </r>
  <r>
    <x v="10"/>
    <n v="120"/>
    <n v="72"/>
    <n v="22"/>
    <n v="56"/>
    <n v="20.8"/>
    <x v="365"/>
    <n v="48"/>
    <x v="1"/>
    <x v="1"/>
  </r>
  <r>
    <x v="1"/>
    <n v="71"/>
    <n v="62"/>
    <n v="0"/>
    <n v="0"/>
    <n v="21.8"/>
    <x v="366"/>
    <n v="26"/>
    <x v="2"/>
    <x v="1"/>
  </r>
  <r>
    <x v="2"/>
    <n v="74"/>
    <n v="70"/>
    <n v="40"/>
    <n v="49"/>
    <n v="35.299999999999997"/>
    <x v="367"/>
    <n v="39"/>
    <x v="1"/>
    <x v="1"/>
  </r>
  <r>
    <x v="4"/>
    <n v="88"/>
    <n v="78"/>
    <n v="30"/>
    <n v="0"/>
    <n v="27.6"/>
    <x v="60"/>
    <n v="37"/>
    <x v="1"/>
    <x v="1"/>
  </r>
  <r>
    <x v="6"/>
    <n v="115"/>
    <n v="98"/>
    <n v="0"/>
    <n v="0"/>
    <n v="24"/>
    <x v="368"/>
    <n v="34"/>
    <x v="1"/>
    <x v="1"/>
  </r>
  <r>
    <x v="3"/>
    <n v="124"/>
    <n v="56"/>
    <n v="13"/>
    <n v="105"/>
    <n v="21.8"/>
    <x v="117"/>
    <n v="21"/>
    <x v="2"/>
    <x v="1"/>
  </r>
  <r>
    <x v="3"/>
    <n v="74"/>
    <n v="52"/>
    <n v="10"/>
    <n v="36"/>
    <n v="27.8"/>
    <x v="369"/>
    <n v="22"/>
    <x v="2"/>
    <x v="1"/>
  </r>
  <r>
    <x v="3"/>
    <n v="97"/>
    <n v="64"/>
    <n v="36"/>
    <n v="100"/>
    <n v="36.799999999999997"/>
    <x v="370"/>
    <n v="25"/>
    <x v="2"/>
    <x v="1"/>
  </r>
  <r>
    <x v="2"/>
    <n v="120"/>
    <n v="0"/>
    <n v="0"/>
    <n v="0"/>
    <n v="30"/>
    <x v="18"/>
    <n v="38"/>
    <x v="1"/>
    <x v="0"/>
  </r>
  <r>
    <x v="0"/>
    <n v="154"/>
    <n v="78"/>
    <n v="41"/>
    <n v="140"/>
    <n v="46.1"/>
    <x v="371"/>
    <n v="27"/>
    <x v="2"/>
    <x v="1"/>
  </r>
  <r>
    <x v="1"/>
    <n v="144"/>
    <n v="82"/>
    <n v="40"/>
    <n v="0"/>
    <n v="41.3"/>
    <x v="372"/>
    <n v="28"/>
    <x v="2"/>
    <x v="1"/>
  </r>
  <r>
    <x v="3"/>
    <n v="137"/>
    <n v="70"/>
    <n v="38"/>
    <n v="0"/>
    <n v="33.200000000000003"/>
    <x v="373"/>
    <n v="22"/>
    <x v="2"/>
    <x v="1"/>
  </r>
  <r>
    <x v="3"/>
    <n v="119"/>
    <n v="66"/>
    <n v="27"/>
    <n v="0"/>
    <n v="38.799999999999997"/>
    <x v="248"/>
    <n v="22"/>
    <x v="2"/>
    <x v="1"/>
  </r>
  <r>
    <x v="9"/>
    <n v="136"/>
    <n v="90"/>
    <n v="0"/>
    <n v="0"/>
    <n v="29.9"/>
    <x v="374"/>
    <n v="50"/>
    <x v="0"/>
    <x v="1"/>
  </r>
  <r>
    <x v="8"/>
    <n v="114"/>
    <n v="64"/>
    <n v="0"/>
    <n v="0"/>
    <n v="28.9"/>
    <x v="375"/>
    <n v="24"/>
    <x v="2"/>
    <x v="1"/>
  </r>
  <r>
    <x v="3"/>
    <n v="137"/>
    <n v="84"/>
    <n v="27"/>
    <n v="0"/>
    <n v="27.3"/>
    <x v="69"/>
    <n v="59"/>
    <x v="0"/>
    <x v="1"/>
  </r>
  <r>
    <x v="7"/>
    <n v="105"/>
    <n v="80"/>
    <n v="45"/>
    <n v="191"/>
    <n v="33.700000000000003"/>
    <x v="376"/>
    <n v="29"/>
    <x v="2"/>
    <x v="0"/>
  </r>
  <r>
    <x v="9"/>
    <n v="114"/>
    <n v="76"/>
    <n v="17"/>
    <n v="110"/>
    <n v="23.8"/>
    <x v="377"/>
    <n v="31"/>
    <x v="1"/>
    <x v="1"/>
  </r>
  <r>
    <x v="2"/>
    <n v="126"/>
    <n v="74"/>
    <n v="38"/>
    <n v="75"/>
    <n v="25.9"/>
    <x v="378"/>
    <n v="39"/>
    <x v="1"/>
    <x v="1"/>
  </r>
  <r>
    <x v="8"/>
    <n v="132"/>
    <n v="86"/>
    <n v="31"/>
    <n v="0"/>
    <n v="28"/>
    <x v="379"/>
    <n v="63"/>
    <x v="0"/>
    <x v="1"/>
  </r>
  <r>
    <x v="5"/>
    <n v="158"/>
    <n v="70"/>
    <n v="30"/>
    <n v="328"/>
    <n v="35.5"/>
    <x v="47"/>
    <n v="35"/>
    <x v="1"/>
    <x v="0"/>
  </r>
  <r>
    <x v="3"/>
    <n v="123"/>
    <n v="88"/>
    <n v="37"/>
    <n v="0"/>
    <n v="35.200000000000003"/>
    <x v="273"/>
    <n v="29"/>
    <x v="2"/>
    <x v="1"/>
  </r>
  <r>
    <x v="8"/>
    <n v="85"/>
    <n v="58"/>
    <n v="22"/>
    <n v="49"/>
    <n v="27.8"/>
    <x v="301"/>
    <n v="28"/>
    <x v="2"/>
    <x v="1"/>
  </r>
  <r>
    <x v="3"/>
    <n v="84"/>
    <n v="82"/>
    <n v="31"/>
    <n v="125"/>
    <n v="38.200000000000003"/>
    <x v="343"/>
    <n v="23"/>
    <x v="2"/>
    <x v="1"/>
  </r>
  <r>
    <x v="3"/>
    <n v="145"/>
    <n v="0"/>
    <n v="0"/>
    <n v="0"/>
    <n v="44.2"/>
    <x v="380"/>
    <n v="31"/>
    <x v="1"/>
    <x v="0"/>
  </r>
  <r>
    <x v="3"/>
    <n v="135"/>
    <n v="68"/>
    <n v="42"/>
    <n v="250"/>
    <n v="42.3"/>
    <x v="381"/>
    <n v="24"/>
    <x v="2"/>
    <x v="0"/>
  </r>
  <r>
    <x v="1"/>
    <n v="139"/>
    <n v="62"/>
    <n v="41"/>
    <n v="480"/>
    <n v="40.700000000000003"/>
    <x v="382"/>
    <n v="21"/>
    <x v="2"/>
    <x v="1"/>
  </r>
  <r>
    <x v="3"/>
    <n v="173"/>
    <n v="78"/>
    <n v="32"/>
    <n v="265"/>
    <n v="46.5"/>
    <x v="383"/>
    <n v="58"/>
    <x v="0"/>
    <x v="1"/>
  </r>
  <r>
    <x v="8"/>
    <n v="99"/>
    <n v="72"/>
    <n v="17"/>
    <n v="0"/>
    <n v="25.6"/>
    <x v="43"/>
    <n v="28"/>
    <x v="2"/>
    <x v="1"/>
  </r>
  <r>
    <x v="2"/>
    <n v="194"/>
    <n v="80"/>
    <n v="0"/>
    <n v="0"/>
    <n v="26.1"/>
    <x v="16"/>
    <n v="67"/>
    <x v="0"/>
    <x v="1"/>
  </r>
  <r>
    <x v="7"/>
    <n v="83"/>
    <n v="65"/>
    <n v="28"/>
    <n v="66"/>
    <n v="36.799999999999997"/>
    <x v="384"/>
    <n v="24"/>
    <x v="2"/>
    <x v="1"/>
  </r>
  <r>
    <x v="7"/>
    <n v="89"/>
    <n v="90"/>
    <n v="30"/>
    <n v="0"/>
    <n v="33.5"/>
    <x v="385"/>
    <n v="42"/>
    <x v="1"/>
    <x v="1"/>
  </r>
  <r>
    <x v="8"/>
    <n v="99"/>
    <n v="68"/>
    <n v="38"/>
    <n v="0"/>
    <n v="32.799999999999997"/>
    <x v="386"/>
    <n v="33"/>
    <x v="1"/>
    <x v="1"/>
  </r>
  <r>
    <x v="8"/>
    <n v="125"/>
    <n v="70"/>
    <n v="18"/>
    <n v="122"/>
    <n v="28.9"/>
    <x v="387"/>
    <n v="45"/>
    <x v="1"/>
    <x v="0"/>
  </r>
  <r>
    <x v="5"/>
    <n v="80"/>
    <n v="0"/>
    <n v="0"/>
    <n v="0"/>
    <n v="0"/>
    <x v="388"/>
    <n v="22"/>
    <x v="2"/>
    <x v="1"/>
  </r>
  <r>
    <x v="0"/>
    <n v="166"/>
    <n v="74"/>
    <n v="0"/>
    <n v="0"/>
    <n v="26.6"/>
    <x v="57"/>
    <n v="66"/>
    <x v="0"/>
    <x v="1"/>
  </r>
  <r>
    <x v="4"/>
    <n v="110"/>
    <n v="68"/>
    <n v="0"/>
    <n v="0"/>
    <n v="26"/>
    <x v="385"/>
    <n v="30"/>
    <x v="2"/>
    <x v="1"/>
  </r>
  <r>
    <x v="7"/>
    <n v="81"/>
    <n v="72"/>
    <n v="15"/>
    <n v="76"/>
    <n v="30.1"/>
    <x v="389"/>
    <n v="25"/>
    <x v="2"/>
    <x v="1"/>
  </r>
  <r>
    <x v="9"/>
    <n v="195"/>
    <n v="70"/>
    <n v="33"/>
    <n v="145"/>
    <n v="25.1"/>
    <x v="390"/>
    <n v="55"/>
    <x v="0"/>
    <x v="0"/>
  </r>
  <r>
    <x v="0"/>
    <n v="154"/>
    <n v="74"/>
    <n v="32"/>
    <n v="193"/>
    <n v="29.3"/>
    <x v="259"/>
    <n v="39"/>
    <x v="1"/>
    <x v="1"/>
  </r>
  <r>
    <x v="7"/>
    <n v="117"/>
    <n v="90"/>
    <n v="19"/>
    <n v="71"/>
    <n v="25.2"/>
    <x v="265"/>
    <n v="21"/>
    <x v="2"/>
    <x v="1"/>
  </r>
  <r>
    <x v="5"/>
    <n v="84"/>
    <n v="72"/>
    <n v="32"/>
    <n v="0"/>
    <n v="37.200000000000003"/>
    <x v="31"/>
    <n v="28"/>
    <x v="2"/>
    <x v="1"/>
  </r>
  <r>
    <x v="0"/>
    <n v="0"/>
    <n v="68"/>
    <n v="41"/>
    <n v="0"/>
    <n v="39"/>
    <x v="347"/>
    <n v="41"/>
    <x v="1"/>
    <x v="0"/>
  </r>
  <r>
    <x v="9"/>
    <n v="94"/>
    <n v="64"/>
    <n v="25"/>
    <n v="79"/>
    <n v="33.299999999999997"/>
    <x v="391"/>
    <n v="41"/>
    <x v="1"/>
    <x v="1"/>
  </r>
  <r>
    <x v="5"/>
    <n v="96"/>
    <n v="78"/>
    <n v="39"/>
    <n v="0"/>
    <n v="37.299999999999997"/>
    <x v="207"/>
    <n v="40"/>
    <x v="1"/>
    <x v="1"/>
  </r>
  <r>
    <x v="6"/>
    <n v="75"/>
    <n v="82"/>
    <n v="0"/>
    <n v="0"/>
    <n v="33.299999999999997"/>
    <x v="23"/>
    <n v="38"/>
    <x v="1"/>
    <x v="1"/>
  </r>
  <r>
    <x v="3"/>
    <n v="180"/>
    <n v="90"/>
    <n v="26"/>
    <n v="90"/>
    <n v="36.5"/>
    <x v="392"/>
    <n v="35"/>
    <x v="1"/>
    <x v="0"/>
  </r>
  <r>
    <x v="1"/>
    <n v="130"/>
    <n v="60"/>
    <n v="23"/>
    <n v="170"/>
    <n v="28.6"/>
    <x v="255"/>
    <n v="21"/>
    <x v="2"/>
    <x v="1"/>
  </r>
  <r>
    <x v="7"/>
    <n v="84"/>
    <n v="50"/>
    <n v="23"/>
    <n v="76"/>
    <n v="30.4"/>
    <x v="393"/>
    <n v="21"/>
    <x v="2"/>
    <x v="1"/>
  </r>
  <r>
    <x v="2"/>
    <n v="120"/>
    <n v="78"/>
    <n v="0"/>
    <n v="0"/>
    <n v="25"/>
    <x v="394"/>
    <n v="64"/>
    <x v="0"/>
    <x v="1"/>
  </r>
  <r>
    <x v="15"/>
    <n v="84"/>
    <n v="72"/>
    <n v="31"/>
    <n v="0"/>
    <n v="29.7"/>
    <x v="395"/>
    <n v="46"/>
    <x v="1"/>
    <x v="0"/>
  </r>
  <r>
    <x v="3"/>
    <n v="139"/>
    <n v="62"/>
    <n v="17"/>
    <n v="210"/>
    <n v="22.1"/>
    <x v="99"/>
    <n v="21"/>
    <x v="2"/>
    <x v="1"/>
  </r>
  <r>
    <x v="10"/>
    <n v="91"/>
    <n v="68"/>
    <n v="0"/>
    <n v="0"/>
    <n v="24.2"/>
    <x v="231"/>
    <n v="58"/>
    <x v="0"/>
    <x v="1"/>
  </r>
  <r>
    <x v="7"/>
    <n v="91"/>
    <n v="62"/>
    <n v="0"/>
    <n v="0"/>
    <n v="27.3"/>
    <x v="396"/>
    <n v="22"/>
    <x v="2"/>
    <x v="1"/>
  </r>
  <r>
    <x v="5"/>
    <n v="99"/>
    <n v="54"/>
    <n v="19"/>
    <n v="86"/>
    <n v="25.6"/>
    <x v="397"/>
    <n v="24"/>
    <x v="2"/>
    <x v="1"/>
  </r>
  <r>
    <x v="5"/>
    <n v="163"/>
    <n v="70"/>
    <n v="18"/>
    <n v="105"/>
    <n v="31.6"/>
    <x v="129"/>
    <n v="28"/>
    <x v="2"/>
    <x v="0"/>
  </r>
  <r>
    <x v="10"/>
    <n v="145"/>
    <n v="88"/>
    <n v="34"/>
    <n v="165"/>
    <n v="30.3"/>
    <x v="398"/>
    <n v="53"/>
    <x v="0"/>
    <x v="0"/>
  </r>
  <r>
    <x v="9"/>
    <n v="125"/>
    <n v="86"/>
    <n v="0"/>
    <n v="0"/>
    <n v="37.6"/>
    <x v="57"/>
    <n v="51"/>
    <x v="0"/>
    <x v="1"/>
  </r>
  <r>
    <x v="12"/>
    <n v="76"/>
    <n v="60"/>
    <n v="0"/>
    <n v="0"/>
    <n v="32.799999999999997"/>
    <x v="155"/>
    <n v="41"/>
    <x v="1"/>
    <x v="1"/>
  </r>
  <r>
    <x v="0"/>
    <n v="129"/>
    <n v="90"/>
    <n v="7"/>
    <n v="326"/>
    <n v="19.600000000000001"/>
    <x v="213"/>
    <n v="60"/>
    <x v="0"/>
    <x v="1"/>
  </r>
  <r>
    <x v="7"/>
    <n v="68"/>
    <n v="70"/>
    <n v="32"/>
    <n v="66"/>
    <n v="25"/>
    <x v="178"/>
    <n v="25"/>
    <x v="2"/>
    <x v="1"/>
  </r>
  <r>
    <x v="5"/>
    <n v="124"/>
    <n v="80"/>
    <n v="33"/>
    <n v="130"/>
    <n v="33.200000000000003"/>
    <x v="48"/>
    <n v="26"/>
    <x v="2"/>
    <x v="1"/>
  </r>
  <r>
    <x v="0"/>
    <n v="114"/>
    <n v="0"/>
    <n v="0"/>
    <n v="0"/>
    <n v="0"/>
    <x v="65"/>
    <n v="26"/>
    <x v="2"/>
    <x v="1"/>
  </r>
  <r>
    <x v="10"/>
    <n v="130"/>
    <n v="70"/>
    <n v="0"/>
    <n v="0"/>
    <n v="34.200000000000003"/>
    <x v="203"/>
    <n v="45"/>
    <x v="1"/>
    <x v="0"/>
  </r>
  <r>
    <x v="5"/>
    <n v="125"/>
    <n v="58"/>
    <n v="0"/>
    <n v="0"/>
    <n v="31.6"/>
    <x v="186"/>
    <n v="24"/>
    <x v="2"/>
    <x v="1"/>
  </r>
  <r>
    <x v="5"/>
    <n v="87"/>
    <n v="60"/>
    <n v="18"/>
    <n v="0"/>
    <n v="21.8"/>
    <x v="318"/>
    <n v="21"/>
    <x v="2"/>
    <x v="1"/>
  </r>
  <r>
    <x v="1"/>
    <n v="97"/>
    <n v="64"/>
    <n v="19"/>
    <n v="82"/>
    <n v="18.2"/>
    <x v="166"/>
    <n v="21"/>
    <x v="2"/>
    <x v="1"/>
  </r>
  <r>
    <x v="5"/>
    <n v="116"/>
    <n v="74"/>
    <n v="15"/>
    <n v="105"/>
    <n v="26.3"/>
    <x v="399"/>
    <n v="24"/>
    <x v="2"/>
    <x v="1"/>
  </r>
  <r>
    <x v="3"/>
    <n v="117"/>
    <n v="66"/>
    <n v="31"/>
    <n v="188"/>
    <n v="30.8"/>
    <x v="400"/>
    <n v="22"/>
    <x v="2"/>
    <x v="1"/>
  </r>
  <r>
    <x v="3"/>
    <n v="111"/>
    <n v="65"/>
    <n v="0"/>
    <n v="0"/>
    <n v="24.6"/>
    <x v="315"/>
    <n v="31"/>
    <x v="1"/>
    <x v="1"/>
  </r>
  <r>
    <x v="7"/>
    <n v="122"/>
    <n v="60"/>
    <n v="18"/>
    <n v="106"/>
    <n v="29.8"/>
    <x v="401"/>
    <n v="22"/>
    <x v="2"/>
    <x v="1"/>
  </r>
  <r>
    <x v="3"/>
    <n v="107"/>
    <n v="76"/>
    <n v="0"/>
    <n v="0"/>
    <n v="45.3"/>
    <x v="211"/>
    <n v="24"/>
    <x v="2"/>
    <x v="1"/>
  </r>
  <r>
    <x v="1"/>
    <n v="86"/>
    <n v="66"/>
    <n v="52"/>
    <n v="65"/>
    <n v="41.3"/>
    <x v="402"/>
    <n v="29"/>
    <x v="2"/>
    <x v="1"/>
  </r>
  <r>
    <x v="0"/>
    <n v="91"/>
    <n v="0"/>
    <n v="0"/>
    <n v="0"/>
    <n v="29.8"/>
    <x v="403"/>
    <n v="31"/>
    <x v="1"/>
    <x v="1"/>
  </r>
  <r>
    <x v="1"/>
    <n v="77"/>
    <n v="56"/>
    <n v="30"/>
    <n v="56"/>
    <n v="33.299999999999997"/>
    <x v="404"/>
    <n v="24"/>
    <x v="2"/>
    <x v="1"/>
  </r>
  <r>
    <x v="8"/>
    <n v="132"/>
    <n v="0"/>
    <n v="0"/>
    <n v="0"/>
    <n v="32.9"/>
    <x v="296"/>
    <n v="23"/>
    <x v="2"/>
    <x v="0"/>
  </r>
  <r>
    <x v="3"/>
    <n v="105"/>
    <n v="90"/>
    <n v="0"/>
    <n v="0"/>
    <n v="29.6"/>
    <x v="273"/>
    <n v="46"/>
    <x v="1"/>
    <x v="1"/>
  </r>
  <r>
    <x v="3"/>
    <n v="57"/>
    <n v="60"/>
    <n v="0"/>
    <n v="0"/>
    <n v="21.7"/>
    <x v="405"/>
    <n v="67"/>
    <x v="0"/>
    <x v="1"/>
  </r>
  <r>
    <x v="3"/>
    <n v="127"/>
    <n v="80"/>
    <n v="37"/>
    <n v="210"/>
    <n v="36.299999999999997"/>
    <x v="406"/>
    <n v="23"/>
    <x v="2"/>
    <x v="1"/>
  </r>
  <r>
    <x v="5"/>
    <n v="129"/>
    <n v="92"/>
    <n v="49"/>
    <n v="155"/>
    <n v="36.4"/>
    <x v="393"/>
    <n v="32"/>
    <x v="1"/>
    <x v="0"/>
  </r>
  <r>
    <x v="2"/>
    <n v="100"/>
    <n v="74"/>
    <n v="40"/>
    <n v="215"/>
    <n v="39.4"/>
    <x v="407"/>
    <n v="43"/>
    <x v="1"/>
    <x v="0"/>
  </r>
  <r>
    <x v="5"/>
    <n v="128"/>
    <n v="72"/>
    <n v="25"/>
    <n v="190"/>
    <n v="32.4"/>
    <x v="408"/>
    <n v="27"/>
    <x v="2"/>
    <x v="0"/>
  </r>
  <r>
    <x v="6"/>
    <n v="90"/>
    <n v="85"/>
    <n v="32"/>
    <n v="0"/>
    <n v="34.9"/>
    <x v="409"/>
    <n v="56"/>
    <x v="0"/>
    <x v="0"/>
  </r>
  <r>
    <x v="8"/>
    <n v="84"/>
    <n v="90"/>
    <n v="23"/>
    <n v="56"/>
    <n v="39.5"/>
    <x v="128"/>
    <n v="25"/>
    <x v="2"/>
    <x v="1"/>
  </r>
  <r>
    <x v="1"/>
    <n v="88"/>
    <n v="78"/>
    <n v="29"/>
    <n v="76"/>
    <n v="32"/>
    <x v="381"/>
    <n v="29"/>
    <x v="2"/>
    <x v="1"/>
  </r>
  <r>
    <x v="2"/>
    <n v="186"/>
    <n v="90"/>
    <n v="35"/>
    <n v="225"/>
    <n v="34.5"/>
    <x v="410"/>
    <n v="37"/>
    <x v="1"/>
    <x v="0"/>
  </r>
  <r>
    <x v="4"/>
    <n v="187"/>
    <n v="76"/>
    <n v="27"/>
    <n v="207"/>
    <n v="43.6"/>
    <x v="411"/>
    <n v="53"/>
    <x v="0"/>
    <x v="0"/>
  </r>
  <r>
    <x v="8"/>
    <n v="131"/>
    <n v="68"/>
    <n v="21"/>
    <n v="166"/>
    <n v="33.1"/>
    <x v="412"/>
    <n v="28"/>
    <x v="2"/>
    <x v="1"/>
  </r>
  <r>
    <x v="1"/>
    <n v="164"/>
    <n v="82"/>
    <n v="43"/>
    <n v="67"/>
    <n v="32.799999999999997"/>
    <x v="413"/>
    <n v="50"/>
    <x v="0"/>
    <x v="1"/>
  </r>
  <r>
    <x v="8"/>
    <n v="189"/>
    <n v="110"/>
    <n v="31"/>
    <n v="0"/>
    <n v="28.5"/>
    <x v="414"/>
    <n v="37"/>
    <x v="1"/>
    <x v="1"/>
  </r>
  <r>
    <x v="1"/>
    <n v="116"/>
    <n v="70"/>
    <n v="28"/>
    <n v="0"/>
    <n v="27.4"/>
    <x v="147"/>
    <n v="21"/>
    <x v="2"/>
    <x v="1"/>
  </r>
  <r>
    <x v="5"/>
    <n v="84"/>
    <n v="68"/>
    <n v="30"/>
    <n v="106"/>
    <n v="31.9"/>
    <x v="415"/>
    <n v="25"/>
    <x v="2"/>
    <x v="1"/>
  </r>
  <r>
    <x v="0"/>
    <n v="114"/>
    <n v="88"/>
    <n v="0"/>
    <n v="0"/>
    <n v="27.8"/>
    <x v="102"/>
    <n v="66"/>
    <x v="0"/>
    <x v="1"/>
  </r>
  <r>
    <x v="1"/>
    <n v="88"/>
    <n v="62"/>
    <n v="24"/>
    <n v="44"/>
    <n v="29.9"/>
    <x v="240"/>
    <n v="23"/>
    <x v="2"/>
    <x v="1"/>
  </r>
  <r>
    <x v="1"/>
    <n v="84"/>
    <n v="64"/>
    <n v="23"/>
    <n v="115"/>
    <n v="36.9"/>
    <x v="153"/>
    <n v="28"/>
    <x v="2"/>
    <x v="1"/>
  </r>
  <r>
    <x v="9"/>
    <n v="124"/>
    <n v="70"/>
    <n v="33"/>
    <n v="215"/>
    <n v="25.5"/>
    <x v="325"/>
    <n v="37"/>
    <x v="1"/>
    <x v="1"/>
  </r>
  <r>
    <x v="1"/>
    <n v="97"/>
    <n v="70"/>
    <n v="40"/>
    <n v="0"/>
    <n v="38.1"/>
    <x v="136"/>
    <n v="30"/>
    <x v="2"/>
    <x v="1"/>
  </r>
  <r>
    <x v="2"/>
    <n v="110"/>
    <n v="76"/>
    <n v="0"/>
    <n v="0"/>
    <n v="27.8"/>
    <x v="77"/>
    <n v="58"/>
    <x v="0"/>
    <x v="1"/>
  </r>
  <r>
    <x v="11"/>
    <n v="103"/>
    <n v="68"/>
    <n v="40"/>
    <n v="0"/>
    <n v="46.2"/>
    <x v="375"/>
    <n v="42"/>
    <x v="1"/>
    <x v="1"/>
  </r>
  <r>
    <x v="11"/>
    <n v="85"/>
    <n v="74"/>
    <n v="0"/>
    <n v="0"/>
    <n v="30.1"/>
    <x v="416"/>
    <n v="35"/>
    <x v="1"/>
    <x v="1"/>
  </r>
  <r>
    <x v="0"/>
    <n v="125"/>
    <n v="76"/>
    <n v="0"/>
    <n v="0"/>
    <n v="33.799999999999997"/>
    <x v="417"/>
    <n v="54"/>
    <x v="0"/>
    <x v="0"/>
  </r>
  <r>
    <x v="3"/>
    <n v="198"/>
    <n v="66"/>
    <n v="32"/>
    <n v="274"/>
    <n v="41.3"/>
    <x v="418"/>
    <n v="28"/>
    <x v="2"/>
    <x v="0"/>
  </r>
  <r>
    <x v="1"/>
    <n v="87"/>
    <n v="68"/>
    <n v="34"/>
    <n v="77"/>
    <n v="37.6"/>
    <x v="419"/>
    <n v="24"/>
    <x v="2"/>
    <x v="1"/>
  </r>
  <r>
    <x v="0"/>
    <n v="99"/>
    <n v="60"/>
    <n v="19"/>
    <n v="54"/>
    <n v="26.9"/>
    <x v="349"/>
    <n v="32"/>
    <x v="1"/>
    <x v="1"/>
  </r>
  <r>
    <x v="3"/>
    <n v="91"/>
    <n v="80"/>
    <n v="0"/>
    <n v="0"/>
    <n v="32.4"/>
    <x v="420"/>
    <n v="27"/>
    <x v="2"/>
    <x v="1"/>
  </r>
  <r>
    <x v="7"/>
    <n v="95"/>
    <n v="54"/>
    <n v="14"/>
    <n v="88"/>
    <n v="26.1"/>
    <x v="421"/>
    <n v="22"/>
    <x v="2"/>
    <x v="1"/>
  </r>
  <r>
    <x v="1"/>
    <n v="99"/>
    <n v="72"/>
    <n v="30"/>
    <n v="18"/>
    <n v="38.6"/>
    <x v="257"/>
    <n v="21"/>
    <x v="2"/>
    <x v="1"/>
  </r>
  <r>
    <x v="0"/>
    <n v="92"/>
    <n v="62"/>
    <n v="32"/>
    <n v="126"/>
    <n v="32"/>
    <x v="137"/>
    <n v="46"/>
    <x v="1"/>
    <x v="1"/>
  </r>
  <r>
    <x v="8"/>
    <n v="154"/>
    <n v="72"/>
    <n v="29"/>
    <n v="126"/>
    <n v="31.3"/>
    <x v="422"/>
    <n v="37"/>
    <x v="1"/>
    <x v="1"/>
  </r>
  <r>
    <x v="3"/>
    <n v="121"/>
    <n v="66"/>
    <n v="30"/>
    <n v="165"/>
    <n v="34.299999999999997"/>
    <x v="61"/>
    <n v="33"/>
    <x v="1"/>
    <x v="0"/>
  </r>
  <r>
    <x v="5"/>
    <n v="78"/>
    <n v="70"/>
    <n v="0"/>
    <n v="0"/>
    <n v="32.5"/>
    <x v="58"/>
    <n v="39"/>
    <x v="1"/>
    <x v="1"/>
  </r>
  <r>
    <x v="7"/>
    <n v="130"/>
    <n v="96"/>
    <n v="0"/>
    <n v="0"/>
    <n v="22.6"/>
    <x v="129"/>
    <n v="21"/>
    <x v="2"/>
    <x v="1"/>
  </r>
  <r>
    <x v="5"/>
    <n v="111"/>
    <n v="58"/>
    <n v="31"/>
    <n v="44"/>
    <n v="29.5"/>
    <x v="423"/>
    <n v="22"/>
    <x v="2"/>
    <x v="1"/>
  </r>
  <r>
    <x v="7"/>
    <n v="98"/>
    <n v="60"/>
    <n v="17"/>
    <n v="120"/>
    <n v="34.700000000000003"/>
    <x v="202"/>
    <n v="22"/>
    <x v="2"/>
    <x v="1"/>
  </r>
  <r>
    <x v="1"/>
    <n v="143"/>
    <n v="86"/>
    <n v="30"/>
    <n v="330"/>
    <n v="30.1"/>
    <x v="424"/>
    <n v="23"/>
    <x v="2"/>
    <x v="1"/>
  </r>
  <r>
    <x v="1"/>
    <n v="119"/>
    <n v="44"/>
    <n v="47"/>
    <n v="63"/>
    <n v="35.5"/>
    <x v="247"/>
    <n v="25"/>
    <x v="2"/>
    <x v="1"/>
  </r>
  <r>
    <x v="0"/>
    <n v="108"/>
    <n v="44"/>
    <n v="20"/>
    <n v="130"/>
    <n v="24"/>
    <x v="425"/>
    <n v="35"/>
    <x v="1"/>
    <x v="1"/>
  </r>
  <r>
    <x v="7"/>
    <n v="118"/>
    <n v="80"/>
    <n v="0"/>
    <n v="0"/>
    <n v="42.9"/>
    <x v="426"/>
    <n v="21"/>
    <x v="2"/>
    <x v="0"/>
  </r>
  <r>
    <x v="6"/>
    <n v="133"/>
    <n v="68"/>
    <n v="0"/>
    <n v="0"/>
    <n v="27"/>
    <x v="27"/>
    <n v="36"/>
    <x v="1"/>
    <x v="1"/>
  </r>
  <r>
    <x v="7"/>
    <n v="197"/>
    <n v="70"/>
    <n v="99"/>
    <n v="0"/>
    <n v="34.700000000000003"/>
    <x v="427"/>
    <n v="62"/>
    <x v="0"/>
    <x v="0"/>
  </r>
  <r>
    <x v="3"/>
    <n v="151"/>
    <n v="90"/>
    <n v="46"/>
    <n v="0"/>
    <n v="42.1"/>
    <x v="428"/>
    <n v="21"/>
    <x v="2"/>
    <x v="0"/>
  </r>
  <r>
    <x v="0"/>
    <n v="109"/>
    <n v="60"/>
    <n v="27"/>
    <n v="0"/>
    <n v="25"/>
    <x v="429"/>
    <n v="27"/>
    <x v="2"/>
    <x v="1"/>
  </r>
  <r>
    <x v="15"/>
    <n v="121"/>
    <n v="78"/>
    <n v="17"/>
    <n v="0"/>
    <n v="26.5"/>
    <x v="248"/>
    <n v="62"/>
    <x v="0"/>
    <x v="1"/>
  </r>
  <r>
    <x v="2"/>
    <n v="100"/>
    <n v="76"/>
    <n v="0"/>
    <n v="0"/>
    <n v="38.700000000000003"/>
    <x v="162"/>
    <n v="42"/>
    <x v="1"/>
    <x v="1"/>
  </r>
  <r>
    <x v="2"/>
    <n v="124"/>
    <n v="76"/>
    <n v="24"/>
    <n v="600"/>
    <n v="28.7"/>
    <x v="141"/>
    <n v="52"/>
    <x v="0"/>
    <x v="0"/>
  </r>
  <r>
    <x v="1"/>
    <n v="93"/>
    <n v="56"/>
    <n v="11"/>
    <n v="0"/>
    <n v="22.5"/>
    <x v="430"/>
    <n v="22"/>
    <x v="2"/>
    <x v="1"/>
  </r>
  <r>
    <x v="2"/>
    <n v="143"/>
    <n v="66"/>
    <n v="0"/>
    <n v="0"/>
    <n v="34.9"/>
    <x v="271"/>
    <n v="41"/>
    <x v="1"/>
    <x v="0"/>
  </r>
  <r>
    <x v="0"/>
    <n v="103"/>
    <n v="66"/>
    <n v="0"/>
    <n v="0"/>
    <n v="24.3"/>
    <x v="224"/>
    <n v="29"/>
    <x v="2"/>
    <x v="1"/>
  </r>
  <r>
    <x v="5"/>
    <n v="176"/>
    <n v="86"/>
    <n v="27"/>
    <n v="156"/>
    <n v="33.299999999999997"/>
    <x v="431"/>
    <n v="52"/>
    <x v="0"/>
    <x v="0"/>
  </r>
  <r>
    <x v="3"/>
    <n v="73"/>
    <n v="0"/>
    <n v="0"/>
    <n v="0"/>
    <n v="21.1"/>
    <x v="51"/>
    <n v="25"/>
    <x v="2"/>
    <x v="1"/>
  </r>
  <r>
    <x v="11"/>
    <n v="111"/>
    <n v="84"/>
    <n v="40"/>
    <n v="0"/>
    <n v="46.8"/>
    <x v="432"/>
    <n v="45"/>
    <x v="1"/>
    <x v="0"/>
  </r>
  <r>
    <x v="7"/>
    <n v="112"/>
    <n v="78"/>
    <n v="50"/>
    <n v="140"/>
    <n v="39.4"/>
    <x v="433"/>
    <n v="24"/>
    <x v="2"/>
    <x v="1"/>
  </r>
  <r>
    <x v="5"/>
    <n v="132"/>
    <n v="80"/>
    <n v="0"/>
    <n v="0"/>
    <n v="34.4"/>
    <x v="215"/>
    <n v="44"/>
    <x v="1"/>
    <x v="0"/>
  </r>
  <r>
    <x v="7"/>
    <n v="82"/>
    <n v="52"/>
    <n v="22"/>
    <n v="115"/>
    <n v="28.5"/>
    <x v="434"/>
    <n v="25"/>
    <x v="2"/>
    <x v="1"/>
  </r>
  <r>
    <x v="0"/>
    <n v="123"/>
    <n v="72"/>
    <n v="45"/>
    <n v="230"/>
    <n v="33.6"/>
    <x v="365"/>
    <n v="34"/>
    <x v="1"/>
    <x v="1"/>
  </r>
  <r>
    <x v="3"/>
    <n v="188"/>
    <n v="82"/>
    <n v="14"/>
    <n v="185"/>
    <n v="32"/>
    <x v="435"/>
    <n v="22"/>
    <x v="2"/>
    <x v="0"/>
  </r>
  <r>
    <x v="3"/>
    <n v="67"/>
    <n v="76"/>
    <n v="0"/>
    <n v="0"/>
    <n v="45.3"/>
    <x v="436"/>
    <n v="46"/>
    <x v="1"/>
    <x v="1"/>
  </r>
  <r>
    <x v="1"/>
    <n v="89"/>
    <n v="24"/>
    <n v="19"/>
    <n v="25"/>
    <n v="27.8"/>
    <x v="295"/>
    <n v="21"/>
    <x v="2"/>
    <x v="1"/>
  </r>
  <r>
    <x v="1"/>
    <n v="173"/>
    <n v="74"/>
    <n v="0"/>
    <n v="0"/>
    <n v="36.799999999999997"/>
    <x v="124"/>
    <n v="38"/>
    <x v="1"/>
    <x v="0"/>
  </r>
  <r>
    <x v="1"/>
    <n v="109"/>
    <n v="38"/>
    <n v="18"/>
    <n v="120"/>
    <n v="23.1"/>
    <x v="184"/>
    <n v="26"/>
    <x v="2"/>
    <x v="1"/>
  </r>
  <r>
    <x v="1"/>
    <n v="108"/>
    <n v="88"/>
    <n v="19"/>
    <n v="0"/>
    <n v="27.1"/>
    <x v="437"/>
    <n v="24"/>
    <x v="2"/>
    <x v="1"/>
  </r>
  <r>
    <x v="0"/>
    <n v="96"/>
    <n v="0"/>
    <n v="0"/>
    <n v="0"/>
    <n v="23.7"/>
    <x v="162"/>
    <n v="28"/>
    <x v="2"/>
    <x v="1"/>
  </r>
  <r>
    <x v="1"/>
    <n v="124"/>
    <n v="74"/>
    <n v="36"/>
    <n v="0"/>
    <n v="27.8"/>
    <x v="438"/>
    <n v="30"/>
    <x v="2"/>
    <x v="1"/>
  </r>
  <r>
    <x v="9"/>
    <n v="150"/>
    <n v="78"/>
    <n v="29"/>
    <n v="126"/>
    <n v="35.200000000000003"/>
    <x v="255"/>
    <n v="54"/>
    <x v="0"/>
    <x v="0"/>
  </r>
  <r>
    <x v="8"/>
    <n v="183"/>
    <n v="0"/>
    <n v="0"/>
    <n v="0"/>
    <n v="28.4"/>
    <x v="361"/>
    <n v="36"/>
    <x v="1"/>
    <x v="0"/>
  </r>
  <r>
    <x v="1"/>
    <n v="124"/>
    <n v="60"/>
    <n v="32"/>
    <n v="0"/>
    <n v="35.799999999999997"/>
    <x v="194"/>
    <n v="21"/>
    <x v="2"/>
    <x v="1"/>
  </r>
  <r>
    <x v="1"/>
    <n v="181"/>
    <n v="78"/>
    <n v="42"/>
    <n v="293"/>
    <n v="40"/>
    <x v="439"/>
    <n v="22"/>
    <x v="2"/>
    <x v="0"/>
  </r>
  <r>
    <x v="1"/>
    <n v="92"/>
    <n v="62"/>
    <n v="25"/>
    <n v="41"/>
    <n v="19.5"/>
    <x v="440"/>
    <n v="25"/>
    <x v="2"/>
    <x v="1"/>
  </r>
  <r>
    <x v="3"/>
    <n v="152"/>
    <n v="82"/>
    <n v="39"/>
    <n v="272"/>
    <n v="41.5"/>
    <x v="58"/>
    <n v="27"/>
    <x v="2"/>
    <x v="1"/>
  </r>
  <r>
    <x v="1"/>
    <n v="111"/>
    <n v="62"/>
    <n v="13"/>
    <n v="182"/>
    <n v="24"/>
    <x v="441"/>
    <n v="23"/>
    <x v="2"/>
    <x v="1"/>
  </r>
  <r>
    <x v="5"/>
    <n v="106"/>
    <n v="54"/>
    <n v="21"/>
    <n v="158"/>
    <n v="30.9"/>
    <x v="385"/>
    <n v="24"/>
    <x v="2"/>
    <x v="1"/>
  </r>
  <r>
    <x v="5"/>
    <n v="174"/>
    <n v="58"/>
    <n v="22"/>
    <n v="194"/>
    <n v="32.9"/>
    <x v="442"/>
    <n v="36"/>
    <x v="1"/>
    <x v="0"/>
  </r>
  <r>
    <x v="9"/>
    <n v="168"/>
    <n v="88"/>
    <n v="42"/>
    <n v="321"/>
    <n v="38.200000000000003"/>
    <x v="183"/>
    <n v="40"/>
    <x v="1"/>
    <x v="0"/>
  </r>
  <r>
    <x v="0"/>
    <n v="105"/>
    <n v="80"/>
    <n v="28"/>
    <n v="0"/>
    <n v="32.5"/>
    <x v="443"/>
    <n v="26"/>
    <x v="2"/>
    <x v="1"/>
  </r>
  <r>
    <x v="11"/>
    <n v="138"/>
    <n v="74"/>
    <n v="26"/>
    <n v="144"/>
    <n v="36.1"/>
    <x v="226"/>
    <n v="50"/>
    <x v="0"/>
    <x v="0"/>
  </r>
  <r>
    <x v="5"/>
    <n v="106"/>
    <n v="72"/>
    <n v="0"/>
    <n v="0"/>
    <n v="25.8"/>
    <x v="99"/>
    <n v="27"/>
    <x v="2"/>
    <x v="1"/>
  </r>
  <r>
    <x v="0"/>
    <n v="117"/>
    <n v="96"/>
    <n v="0"/>
    <n v="0"/>
    <n v="28.7"/>
    <x v="444"/>
    <n v="30"/>
    <x v="2"/>
    <x v="1"/>
  </r>
  <r>
    <x v="7"/>
    <n v="68"/>
    <n v="62"/>
    <n v="13"/>
    <n v="15"/>
    <n v="20.100000000000001"/>
    <x v="25"/>
    <n v="23"/>
    <x v="2"/>
    <x v="1"/>
  </r>
  <r>
    <x v="10"/>
    <n v="112"/>
    <n v="82"/>
    <n v="24"/>
    <n v="0"/>
    <n v="28.2"/>
    <x v="445"/>
    <n v="50"/>
    <x v="0"/>
    <x v="0"/>
  </r>
  <r>
    <x v="3"/>
    <n v="119"/>
    <n v="0"/>
    <n v="0"/>
    <n v="0"/>
    <n v="32.4"/>
    <x v="446"/>
    <n v="24"/>
    <x v="2"/>
    <x v="0"/>
  </r>
  <r>
    <x v="7"/>
    <n v="112"/>
    <n v="86"/>
    <n v="42"/>
    <n v="160"/>
    <n v="38.4"/>
    <x v="447"/>
    <n v="28"/>
    <x v="2"/>
    <x v="1"/>
  </r>
  <r>
    <x v="7"/>
    <n v="92"/>
    <n v="76"/>
    <n v="20"/>
    <n v="0"/>
    <n v="24.2"/>
    <x v="448"/>
    <n v="28"/>
    <x v="2"/>
    <x v="1"/>
  </r>
  <r>
    <x v="0"/>
    <n v="183"/>
    <n v="94"/>
    <n v="0"/>
    <n v="0"/>
    <n v="40.799999999999997"/>
    <x v="449"/>
    <n v="45"/>
    <x v="1"/>
    <x v="1"/>
  </r>
  <r>
    <x v="3"/>
    <n v="94"/>
    <n v="70"/>
    <n v="27"/>
    <n v="115"/>
    <n v="43.5"/>
    <x v="450"/>
    <n v="21"/>
    <x v="2"/>
    <x v="1"/>
  </r>
  <r>
    <x v="7"/>
    <n v="108"/>
    <n v="64"/>
    <n v="0"/>
    <n v="0"/>
    <n v="30.8"/>
    <x v="8"/>
    <n v="21"/>
    <x v="2"/>
    <x v="1"/>
  </r>
  <r>
    <x v="8"/>
    <n v="90"/>
    <n v="88"/>
    <n v="47"/>
    <n v="54"/>
    <n v="37.700000000000003"/>
    <x v="451"/>
    <n v="29"/>
    <x v="2"/>
    <x v="1"/>
  </r>
  <r>
    <x v="3"/>
    <n v="125"/>
    <n v="68"/>
    <n v="0"/>
    <n v="0"/>
    <n v="24.7"/>
    <x v="429"/>
    <n v="21"/>
    <x v="2"/>
    <x v="1"/>
  </r>
  <r>
    <x v="3"/>
    <n v="132"/>
    <n v="78"/>
    <n v="0"/>
    <n v="0"/>
    <n v="32.4"/>
    <x v="452"/>
    <n v="21"/>
    <x v="2"/>
    <x v="1"/>
  </r>
  <r>
    <x v="4"/>
    <n v="128"/>
    <n v="80"/>
    <n v="0"/>
    <n v="0"/>
    <n v="34.6"/>
    <x v="453"/>
    <n v="45"/>
    <x v="1"/>
    <x v="1"/>
  </r>
  <r>
    <x v="8"/>
    <n v="94"/>
    <n v="65"/>
    <n v="22"/>
    <n v="0"/>
    <n v="24.7"/>
    <x v="275"/>
    <n v="21"/>
    <x v="2"/>
    <x v="1"/>
  </r>
  <r>
    <x v="9"/>
    <n v="114"/>
    <n v="64"/>
    <n v="0"/>
    <n v="0"/>
    <n v="27.4"/>
    <x v="454"/>
    <n v="34"/>
    <x v="1"/>
    <x v="0"/>
  </r>
  <r>
    <x v="3"/>
    <n v="102"/>
    <n v="78"/>
    <n v="40"/>
    <n v="90"/>
    <n v="34.5"/>
    <x v="207"/>
    <n v="24"/>
    <x v="2"/>
    <x v="1"/>
  </r>
  <r>
    <x v="7"/>
    <n v="111"/>
    <n v="60"/>
    <n v="0"/>
    <n v="0"/>
    <n v="26.2"/>
    <x v="282"/>
    <n v="23"/>
    <x v="2"/>
    <x v="1"/>
  </r>
  <r>
    <x v="1"/>
    <n v="128"/>
    <n v="82"/>
    <n v="17"/>
    <n v="183"/>
    <n v="27.5"/>
    <x v="455"/>
    <n v="22"/>
    <x v="2"/>
    <x v="1"/>
  </r>
  <r>
    <x v="6"/>
    <n v="92"/>
    <n v="62"/>
    <n v="0"/>
    <n v="0"/>
    <n v="25.9"/>
    <x v="3"/>
    <n v="31"/>
    <x v="1"/>
    <x v="1"/>
  </r>
  <r>
    <x v="12"/>
    <n v="104"/>
    <n v="72"/>
    <n v="0"/>
    <n v="0"/>
    <n v="31.2"/>
    <x v="456"/>
    <n v="38"/>
    <x v="1"/>
    <x v="0"/>
  </r>
  <r>
    <x v="4"/>
    <n v="104"/>
    <n v="74"/>
    <n v="0"/>
    <n v="0"/>
    <n v="28.8"/>
    <x v="82"/>
    <n v="48"/>
    <x v="1"/>
    <x v="1"/>
  </r>
  <r>
    <x v="7"/>
    <n v="94"/>
    <n v="76"/>
    <n v="18"/>
    <n v="66"/>
    <n v="31.6"/>
    <x v="457"/>
    <n v="23"/>
    <x v="2"/>
    <x v="1"/>
  </r>
  <r>
    <x v="9"/>
    <n v="97"/>
    <n v="76"/>
    <n v="32"/>
    <n v="91"/>
    <n v="40.9"/>
    <x v="458"/>
    <n v="32"/>
    <x v="1"/>
    <x v="0"/>
  </r>
  <r>
    <x v="1"/>
    <n v="100"/>
    <n v="74"/>
    <n v="12"/>
    <n v="46"/>
    <n v="19.5"/>
    <x v="459"/>
    <n v="28"/>
    <x v="2"/>
    <x v="1"/>
  </r>
  <r>
    <x v="3"/>
    <n v="102"/>
    <n v="86"/>
    <n v="17"/>
    <n v="105"/>
    <n v="29.3"/>
    <x v="460"/>
    <n v="27"/>
    <x v="2"/>
    <x v="1"/>
  </r>
  <r>
    <x v="8"/>
    <n v="128"/>
    <n v="70"/>
    <n v="0"/>
    <n v="0"/>
    <n v="34.299999999999997"/>
    <x v="461"/>
    <n v="24"/>
    <x v="2"/>
    <x v="1"/>
  </r>
  <r>
    <x v="0"/>
    <n v="147"/>
    <n v="80"/>
    <n v="0"/>
    <n v="0"/>
    <n v="29.5"/>
    <x v="80"/>
    <n v="50"/>
    <x v="0"/>
    <x v="0"/>
  </r>
  <r>
    <x v="8"/>
    <n v="90"/>
    <n v="0"/>
    <n v="0"/>
    <n v="0"/>
    <n v="28"/>
    <x v="462"/>
    <n v="31"/>
    <x v="1"/>
    <x v="1"/>
  </r>
  <r>
    <x v="5"/>
    <n v="103"/>
    <n v="72"/>
    <n v="30"/>
    <n v="152"/>
    <n v="27.6"/>
    <x v="463"/>
    <n v="27"/>
    <x v="2"/>
    <x v="1"/>
  </r>
  <r>
    <x v="7"/>
    <n v="157"/>
    <n v="74"/>
    <n v="35"/>
    <n v="440"/>
    <n v="39.4"/>
    <x v="7"/>
    <n v="30"/>
    <x v="2"/>
    <x v="1"/>
  </r>
  <r>
    <x v="1"/>
    <n v="167"/>
    <n v="74"/>
    <n v="17"/>
    <n v="144"/>
    <n v="23.4"/>
    <x v="464"/>
    <n v="33"/>
    <x v="1"/>
    <x v="0"/>
  </r>
  <r>
    <x v="3"/>
    <n v="179"/>
    <n v="50"/>
    <n v="36"/>
    <n v="159"/>
    <n v="37.799999999999997"/>
    <x v="465"/>
    <n v="22"/>
    <x v="2"/>
    <x v="0"/>
  </r>
  <r>
    <x v="11"/>
    <n v="136"/>
    <n v="84"/>
    <n v="35"/>
    <n v="130"/>
    <n v="28.3"/>
    <x v="112"/>
    <n v="42"/>
    <x v="1"/>
    <x v="0"/>
  </r>
  <r>
    <x v="3"/>
    <n v="107"/>
    <n v="60"/>
    <n v="25"/>
    <n v="0"/>
    <n v="26.4"/>
    <x v="466"/>
    <n v="23"/>
    <x v="2"/>
    <x v="1"/>
  </r>
  <r>
    <x v="1"/>
    <n v="91"/>
    <n v="54"/>
    <n v="25"/>
    <n v="100"/>
    <n v="25.2"/>
    <x v="302"/>
    <n v="23"/>
    <x v="2"/>
    <x v="1"/>
  </r>
  <r>
    <x v="1"/>
    <n v="117"/>
    <n v="60"/>
    <n v="23"/>
    <n v="106"/>
    <n v="33.799999999999997"/>
    <x v="377"/>
    <n v="27"/>
    <x v="2"/>
    <x v="1"/>
  </r>
  <r>
    <x v="4"/>
    <n v="123"/>
    <n v="74"/>
    <n v="40"/>
    <n v="77"/>
    <n v="34.1"/>
    <x v="369"/>
    <n v="28"/>
    <x v="2"/>
    <x v="1"/>
  </r>
  <r>
    <x v="7"/>
    <n v="120"/>
    <n v="54"/>
    <n v="0"/>
    <n v="0"/>
    <n v="26.8"/>
    <x v="465"/>
    <n v="27"/>
    <x v="2"/>
    <x v="1"/>
  </r>
  <r>
    <x v="1"/>
    <n v="106"/>
    <n v="70"/>
    <n v="28"/>
    <n v="135"/>
    <n v="34.200000000000003"/>
    <x v="172"/>
    <n v="22"/>
    <x v="2"/>
    <x v="1"/>
  </r>
  <r>
    <x v="7"/>
    <n v="155"/>
    <n v="52"/>
    <n v="27"/>
    <n v="540"/>
    <n v="38.700000000000003"/>
    <x v="237"/>
    <n v="25"/>
    <x v="2"/>
    <x v="0"/>
  </r>
  <r>
    <x v="7"/>
    <n v="101"/>
    <n v="58"/>
    <n v="35"/>
    <n v="90"/>
    <n v="21.8"/>
    <x v="467"/>
    <n v="22"/>
    <x v="2"/>
    <x v="1"/>
  </r>
  <r>
    <x v="1"/>
    <n v="120"/>
    <n v="80"/>
    <n v="48"/>
    <n v="200"/>
    <n v="38.9"/>
    <x v="468"/>
    <n v="41"/>
    <x v="1"/>
    <x v="1"/>
  </r>
  <r>
    <x v="11"/>
    <n v="127"/>
    <n v="106"/>
    <n v="0"/>
    <n v="0"/>
    <n v="39"/>
    <x v="162"/>
    <n v="51"/>
    <x v="0"/>
    <x v="1"/>
  </r>
  <r>
    <x v="5"/>
    <n v="80"/>
    <n v="82"/>
    <n v="31"/>
    <n v="70"/>
    <n v="34.200000000000003"/>
    <x v="469"/>
    <n v="27"/>
    <x v="2"/>
    <x v="0"/>
  </r>
  <r>
    <x v="6"/>
    <n v="162"/>
    <n v="84"/>
    <n v="0"/>
    <n v="0"/>
    <n v="27.7"/>
    <x v="470"/>
    <n v="54"/>
    <x v="0"/>
    <x v="1"/>
  </r>
  <r>
    <x v="1"/>
    <n v="199"/>
    <n v="76"/>
    <n v="43"/>
    <n v="0"/>
    <n v="42.9"/>
    <x v="471"/>
    <n v="22"/>
    <x v="2"/>
    <x v="0"/>
  </r>
  <r>
    <x v="2"/>
    <n v="167"/>
    <n v="106"/>
    <n v="46"/>
    <n v="231"/>
    <n v="37.6"/>
    <x v="83"/>
    <n v="43"/>
    <x v="1"/>
    <x v="0"/>
  </r>
  <r>
    <x v="10"/>
    <n v="145"/>
    <n v="80"/>
    <n v="46"/>
    <n v="130"/>
    <n v="37.9"/>
    <x v="143"/>
    <n v="40"/>
    <x v="1"/>
    <x v="0"/>
  </r>
  <r>
    <x v="0"/>
    <n v="115"/>
    <n v="60"/>
    <n v="39"/>
    <n v="0"/>
    <n v="33.700000000000003"/>
    <x v="27"/>
    <n v="40"/>
    <x v="1"/>
    <x v="0"/>
  </r>
  <r>
    <x v="1"/>
    <n v="112"/>
    <n v="80"/>
    <n v="45"/>
    <n v="132"/>
    <n v="34.799999999999997"/>
    <x v="472"/>
    <n v="24"/>
    <x v="2"/>
    <x v="1"/>
  </r>
  <r>
    <x v="8"/>
    <n v="145"/>
    <n v="82"/>
    <n v="18"/>
    <n v="0"/>
    <n v="32.5"/>
    <x v="41"/>
    <n v="70"/>
    <x v="0"/>
    <x v="0"/>
  </r>
  <r>
    <x v="6"/>
    <n v="111"/>
    <n v="70"/>
    <n v="27"/>
    <n v="0"/>
    <n v="27.5"/>
    <x v="446"/>
    <n v="40"/>
    <x v="1"/>
    <x v="0"/>
  </r>
  <r>
    <x v="0"/>
    <n v="98"/>
    <n v="58"/>
    <n v="33"/>
    <n v="190"/>
    <n v="34"/>
    <x v="423"/>
    <n v="43"/>
    <x v="1"/>
    <x v="1"/>
  </r>
  <r>
    <x v="10"/>
    <n v="154"/>
    <n v="78"/>
    <n v="30"/>
    <n v="100"/>
    <n v="30.9"/>
    <x v="191"/>
    <n v="45"/>
    <x v="1"/>
    <x v="1"/>
  </r>
  <r>
    <x v="0"/>
    <n v="165"/>
    <n v="68"/>
    <n v="26"/>
    <n v="168"/>
    <n v="33.6"/>
    <x v="473"/>
    <n v="49"/>
    <x v="1"/>
    <x v="1"/>
  </r>
  <r>
    <x v="1"/>
    <n v="99"/>
    <n v="58"/>
    <n v="10"/>
    <n v="0"/>
    <n v="25.4"/>
    <x v="16"/>
    <n v="21"/>
    <x v="2"/>
    <x v="1"/>
  </r>
  <r>
    <x v="6"/>
    <n v="68"/>
    <n v="106"/>
    <n v="23"/>
    <n v="49"/>
    <n v="35.5"/>
    <x v="356"/>
    <n v="47"/>
    <x v="1"/>
    <x v="1"/>
  </r>
  <r>
    <x v="5"/>
    <n v="123"/>
    <n v="100"/>
    <n v="35"/>
    <n v="240"/>
    <n v="57.3"/>
    <x v="474"/>
    <n v="22"/>
    <x v="2"/>
    <x v="1"/>
  </r>
  <r>
    <x v="2"/>
    <n v="91"/>
    <n v="82"/>
    <n v="0"/>
    <n v="0"/>
    <n v="35.6"/>
    <x v="14"/>
    <n v="68"/>
    <x v="0"/>
    <x v="1"/>
  </r>
  <r>
    <x v="0"/>
    <n v="195"/>
    <n v="70"/>
    <n v="0"/>
    <n v="0"/>
    <n v="30.9"/>
    <x v="342"/>
    <n v="31"/>
    <x v="1"/>
    <x v="0"/>
  </r>
  <r>
    <x v="10"/>
    <n v="156"/>
    <n v="86"/>
    <n v="0"/>
    <n v="0"/>
    <n v="24.8"/>
    <x v="350"/>
    <n v="53"/>
    <x v="0"/>
    <x v="0"/>
  </r>
  <r>
    <x v="3"/>
    <n v="93"/>
    <n v="60"/>
    <n v="0"/>
    <n v="0"/>
    <n v="35.299999999999997"/>
    <x v="23"/>
    <n v="25"/>
    <x v="2"/>
    <x v="1"/>
  </r>
  <r>
    <x v="5"/>
    <n v="121"/>
    <n v="52"/>
    <n v="0"/>
    <n v="0"/>
    <n v="36"/>
    <x v="277"/>
    <n v="25"/>
    <x v="2"/>
    <x v="0"/>
  </r>
  <r>
    <x v="7"/>
    <n v="101"/>
    <n v="58"/>
    <n v="17"/>
    <n v="265"/>
    <n v="24.2"/>
    <x v="475"/>
    <n v="23"/>
    <x v="2"/>
    <x v="1"/>
  </r>
  <r>
    <x v="7"/>
    <n v="56"/>
    <n v="56"/>
    <n v="28"/>
    <n v="45"/>
    <n v="24.2"/>
    <x v="476"/>
    <n v="22"/>
    <x v="2"/>
    <x v="1"/>
  </r>
  <r>
    <x v="3"/>
    <n v="162"/>
    <n v="76"/>
    <n v="36"/>
    <n v="0"/>
    <n v="49.6"/>
    <x v="362"/>
    <n v="26"/>
    <x v="2"/>
    <x v="0"/>
  </r>
  <r>
    <x v="3"/>
    <n v="95"/>
    <n v="64"/>
    <n v="39"/>
    <n v="105"/>
    <n v="44.6"/>
    <x v="477"/>
    <n v="22"/>
    <x v="2"/>
    <x v="1"/>
  </r>
  <r>
    <x v="8"/>
    <n v="125"/>
    <n v="80"/>
    <n v="0"/>
    <n v="0"/>
    <n v="32.299999999999997"/>
    <x v="382"/>
    <n v="27"/>
    <x v="2"/>
    <x v="0"/>
  </r>
  <r>
    <x v="4"/>
    <n v="136"/>
    <n v="82"/>
    <n v="0"/>
    <n v="0"/>
    <n v="0"/>
    <x v="171"/>
    <n v="69"/>
    <x v="0"/>
    <x v="1"/>
  </r>
  <r>
    <x v="7"/>
    <n v="129"/>
    <n v="74"/>
    <n v="26"/>
    <n v="205"/>
    <n v="33.200000000000003"/>
    <x v="415"/>
    <n v="25"/>
    <x v="2"/>
    <x v="1"/>
  </r>
  <r>
    <x v="5"/>
    <n v="130"/>
    <n v="64"/>
    <n v="0"/>
    <n v="0"/>
    <n v="23.1"/>
    <x v="392"/>
    <n v="22"/>
    <x v="2"/>
    <x v="1"/>
  </r>
  <r>
    <x v="1"/>
    <n v="107"/>
    <n v="50"/>
    <n v="19"/>
    <n v="0"/>
    <n v="28.3"/>
    <x v="478"/>
    <n v="29"/>
    <x v="2"/>
    <x v="1"/>
  </r>
  <r>
    <x v="1"/>
    <n v="140"/>
    <n v="74"/>
    <n v="26"/>
    <n v="180"/>
    <n v="24.1"/>
    <x v="479"/>
    <n v="23"/>
    <x v="2"/>
    <x v="1"/>
  </r>
  <r>
    <x v="1"/>
    <n v="144"/>
    <n v="82"/>
    <n v="46"/>
    <n v="180"/>
    <n v="46.1"/>
    <x v="480"/>
    <n v="46"/>
    <x v="1"/>
    <x v="0"/>
  </r>
  <r>
    <x v="2"/>
    <n v="107"/>
    <n v="80"/>
    <n v="0"/>
    <n v="0"/>
    <n v="24.6"/>
    <x v="481"/>
    <n v="34"/>
    <x v="1"/>
    <x v="1"/>
  </r>
  <r>
    <x v="12"/>
    <n v="158"/>
    <n v="114"/>
    <n v="0"/>
    <n v="0"/>
    <n v="42.3"/>
    <x v="25"/>
    <n v="44"/>
    <x v="1"/>
    <x v="0"/>
  </r>
  <r>
    <x v="7"/>
    <n v="121"/>
    <n v="70"/>
    <n v="32"/>
    <n v="95"/>
    <n v="39.1"/>
    <x v="482"/>
    <n v="23"/>
    <x v="2"/>
    <x v="1"/>
  </r>
  <r>
    <x v="9"/>
    <n v="129"/>
    <n v="68"/>
    <n v="49"/>
    <n v="125"/>
    <n v="38.5"/>
    <x v="483"/>
    <n v="43"/>
    <x v="1"/>
    <x v="0"/>
  </r>
  <r>
    <x v="7"/>
    <n v="90"/>
    <n v="60"/>
    <n v="0"/>
    <n v="0"/>
    <n v="23.5"/>
    <x v="10"/>
    <n v="25"/>
    <x v="2"/>
    <x v="1"/>
  </r>
  <r>
    <x v="9"/>
    <n v="142"/>
    <n v="90"/>
    <n v="24"/>
    <n v="480"/>
    <n v="30.4"/>
    <x v="239"/>
    <n v="43"/>
    <x v="1"/>
    <x v="0"/>
  </r>
  <r>
    <x v="5"/>
    <n v="169"/>
    <n v="74"/>
    <n v="19"/>
    <n v="125"/>
    <n v="29.9"/>
    <x v="129"/>
    <n v="31"/>
    <x v="1"/>
    <x v="0"/>
  </r>
  <r>
    <x v="3"/>
    <n v="99"/>
    <n v="0"/>
    <n v="0"/>
    <n v="0"/>
    <n v="25"/>
    <x v="484"/>
    <n v="22"/>
    <x v="2"/>
    <x v="1"/>
  </r>
  <r>
    <x v="8"/>
    <n v="127"/>
    <n v="88"/>
    <n v="11"/>
    <n v="155"/>
    <n v="34.5"/>
    <x v="485"/>
    <n v="28"/>
    <x v="2"/>
    <x v="1"/>
  </r>
  <r>
    <x v="8"/>
    <n v="118"/>
    <n v="70"/>
    <n v="0"/>
    <n v="0"/>
    <n v="44.5"/>
    <x v="486"/>
    <n v="26"/>
    <x v="2"/>
    <x v="1"/>
  </r>
  <r>
    <x v="7"/>
    <n v="122"/>
    <n v="76"/>
    <n v="27"/>
    <n v="200"/>
    <n v="35.9"/>
    <x v="487"/>
    <n v="26"/>
    <x v="2"/>
    <x v="1"/>
  </r>
  <r>
    <x v="0"/>
    <n v="125"/>
    <n v="78"/>
    <n v="31"/>
    <n v="0"/>
    <n v="27.6"/>
    <x v="488"/>
    <n v="49"/>
    <x v="1"/>
    <x v="0"/>
  </r>
  <r>
    <x v="1"/>
    <n v="168"/>
    <n v="88"/>
    <n v="29"/>
    <n v="0"/>
    <n v="35"/>
    <x v="179"/>
    <n v="52"/>
    <x v="0"/>
    <x v="0"/>
  </r>
  <r>
    <x v="7"/>
    <n v="129"/>
    <n v="0"/>
    <n v="0"/>
    <n v="0"/>
    <n v="38.5"/>
    <x v="57"/>
    <n v="41"/>
    <x v="1"/>
    <x v="1"/>
  </r>
  <r>
    <x v="8"/>
    <n v="110"/>
    <n v="76"/>
    <n v="20"/>
    <n v="100"/>
    <n v="28.4"/>
    <x v="489"/>
    <n v="27"/>
    <x v="2"/>
    <x v="1"/>
  </r>
  <r>
    <x v="0"/>
    <n v="80"/>
    <n v="80"/>
    <n v="36"/>
    <n v="0"/>
    <n v="39.799999999999997"/>
    <x v="490"/>
    <n v="28"/>
    <x v="2"/>
    <x v="1"/>
  </r>
  <r>
    <x v="6"/>
    <n v="115"/>
    <n v="0"/>
    <n v="0"/>
    <n v="0"/>
    <n v="0"/>
    <x v="85"/>
    <n v="30"/>
    <x v="2"/>
    <x v="0"/>
  </r>
  <r>
    <x v="7"/>
    <n v="127"/>
    <n v="46"/>
    <n v="21"/>
    <n v="335"/>
    <n v="34.4"/>
    <x v="491"/>
    <n v="22"/>
    <x v="2"/>
    <x v="1"/>
  </r>
  <r>
    <x v="10"/>
    <n v="164"/>
    <n v="78"/>
    <n v="0"/>
    <n v="0"/>
    <n v="32.799999999999997"/>
    <x v="275"/>
    <n v="45"/>
    <x v="1"/>
    <x v="0"/>
  </r>
  <r>
    <x v="7"/>
    <n v="93"/>
    <n v="64"/>
    <n v="32"/>
    <n v="160"/>
    <n v="38"/>
    <x v="330"/>
    <n v="23"/>
    <x v="2"/>
    <x v="0"/>
  </r>
  <r>
    <x v="5"/>
    <n v="158"/>
    <n v="64"/>
    <n v="13"/>
    <n v="387"/>
    <n v="31.2"/>
    <x v="492"/>
    <n v="24"/>
    <x v="2"/>
    <x v="1"/>
  </r>
  <r>
    <x v="4"/>
    <n v="126"/>
    <n v="78"/>
    <n v="27"/>
    <n v="22"/>
    <n v="29.6"/>
    <x v="483"/>
    <n v="40"/>
    <x v="1"/>
    <x v="1"/>
  </r>
  <r>
    <x v="6"/>
    <n v="129"/>
    <n v="62"/>
    <n v="36"/>
    <n v="0"/>
    <n v="41.2"/>
    <x v="493"/>
    <n v="38"/>
    <x v="1"/>
    <x v="0"/>
  </r>
  <r>
    <x v="3"/>
    <n v="134"/>
    <n v="58"/>
    <n v="20"/>
    <n v="291"/>
    <n v="26.4"/>
    <x v="494"/>
    <n v="21"/>
    <x v="2"/>
    <x v="1"/>
  </r>
  <r>
    <x v="5"/>
    <n v="102"/>
    <n v="74"/>
    <n v="0"/>
    <n v="0"/>
    <n v="29.5"/>
    <x v="417"/>
    <n v="32"/>
    <x v="1"/>
    <x v="1"/>
  </r>
  <r>
    <x v="9"/>
    <n v="187"/>
    <n v="50"/>
    <n v="33"/>
    <n v="392"/>
    <n v="33.9"/>
    <x v="495"/>
    <n v="34"/>
    <x v="1"/>
    <x v="0"/>
  </r>
  <r>
    <x v="5"/>
    <n v="173"/>
    <n v="78"/>
    <n v="39"/>
    <n v="185"/>
    <n v="33.799999999999997"/>
    <x v="496"/>
    <n v="31"/>
    <x v="1"/>
    <x v="0"/>
  </r>
  <r>
    <x v="6"/>
    <n v="94"/>
    <n v="72"/>
    <n v="18"/>
    <n v="0"/>
    <n v="23.1"/>
    <x v="497"/>
    <n v="56"/>
    <x v="0"/>
    <x v="1"/>
  </r>
  <r>
    <x v="1"/>
    <n v="108"/>
    <n v="60"/>
    <n v="46"/>
    <n v="178"/>
    <n v="35.5"/>
    <x v="357"/>
    <n v="24"/>
    <x v="2"/>
    <x v="1"/>
  </r>
  <r>
    <x v="4"/>
    <n v="97"/>
    <n v="76"/>
    <n v="27"/>
    <n v="0"/>
    <n v="35.6"/>
    <x v="298"/>
    <n v="52"/>
    <x v="0"/>
    <x v="0"/>
  </r>
  <r>
    <x v="8"/>
    <n v="83"/>
    <n v="86"/>
    <n v="19"/>
    <n v="0"/>
    <n v="29.3"/>
    <x v="498"/>
    <n v="34"/>
    <x v="1"/>
    <x v="1"/>
  </r>
  <r>
    <x v="1"/>
    <n v="114"/>
    <n v="66"/>
    <n v="36"/>
    <n v="200"/>
    <n v="38.1"/>
    <x v="187"/>
    <n v="21"/>
    <x v="2"/>
    <x v="1"/>
  </r>
  <r>
    <x v="1"/>
    <n v="149"/>
    <n v="68"/>
    <n v="29"/>
    <n v="127"/>
    <n v="29.3"/>
    <x v="289"/>
    <n v="42"/>
    <x v="1"/>
    <x v="0"/>
  </r>
  <r>
    <x v="4"/>
    <n v="117"/>
    <n v="86"/>
    <n v="30"/>
    <n v="105"/>
    <n v="39.1"/>
    <x v="241"/>
    <n v="42"/>
    <x v="1"/>
    <x v="1"/>
  </r>
  <r>
    <x v="1"/>
    <n v="111"/>
    <n v="94"/>
    <n v="0"/>
    <n v="0"/>
    <n v="32.799999999999997"/>
    <x v="499"/>
    <n v="45"/>
    <x v="1"/>
    <x v="1"/>
  </r>
  <r>
    <x v="8"/>
    <n v="112"/>
    <n v="78"/>
    <n v="40"/>
    <n v="0"/>
    <n v="39.4"/>
    <x v="182"/>
    <n v="38"/>
    <x v="1"/>
    <x v="1"/>
  </r>
  <r>
    <x v="1"/>
    <n v="116"/>
    <n v="78"/>
    <n v="29"/>
    <n v="180"/>
    <n v="36.1"/>
    <x v="116"/>
    <n v="25"/>
    <x v="2"/>
    <x v="1"/>
  </r>
  <r>
    <x v="3"/>
    <n v="141"/>
    <n v="84"/>
    <n v="26"/>
    <n v="0"/>
    <n v="32.4"/>
    <x v="266"/>
    <n v="22"/>
    <x v="2"/>
    <x v="1"/>
  </r>
  <r>
    <x v="7"/>
    <n v="175"/>
    <n v="88"/>
    <n v="0"/>
    <n v="0"/>
    <n v="22.9"/>
    <x v="262"/>
    <n v="22"/>
    <x v="2"/>
    <x v="1"/>
  </r>
  <r>
    <x v="7"/>
    <n v="92"/>
    <n v="52"/>
    <n v="0"/>
    <n v="0"/>
    <n v="30.1"/>
    <x v="446"/>
    <n v="22"/>
    <x v="2"/>
    <x v="1"/>
  </r>
  <r>
    <x v="5"/>
    <n v="130"/>
    <n v="78"/>
    <n v="23"/>
    <n v="79"/>
    <n v="28.4"/>
    <x v="90"/>
    <n v="34"/>
    <x v="1"/>
    <x v="0"/>
  </r>
  <r>
    <x v="2"/>
    <n v="120"/>
    <n v="86"/>
    <n v="0"/>
    <n v="0"/>
    <n v="28.4"/>
    <x v="248"/>
    <n v="22"/>
    <x v="2"/>
    <x v="0"/>
  </r>
  <r>
    <x v="7"/>
    <n v="174"/>
    <n v="88"/>
    <n v="37"/>
    <n v="120"/>
    <n v="44.5"/>
    <x v="500"/>
    <n v="24"/>
    <x v="2"/>
    <x v="0"/>
  </r>
  <r>
    <x v="7"/>
    <n v="106"/>
    <n v="56"/>
    <n v="27"/>
    <n v="165"/>
    <n v="29"/>
    <x v="501"/>
    <n v="22"/>
    <x v="2"/>
    <x v="1"/>
  </r>
  <r>
    <x v="7"/>
    <n v="105"/>
    <n v="75"/>
    <n v="0"/>
    <n v="0"/>
    <n v="23.3"/>
    <x v="502"/>
    <n v="53"/>
    <x v="0"/>
    <x v="1"/>
  </r>
  <r>
    <x v="8"/>
    <n v="95"/>
    <n v="60"/>
    <n v="32"/>
    <n v="0"/>
    <n v="35.4"/>
    <x v="223"/>
    <n v="28"/>
    <x v="2"/>
    <x v="1"/>
  </r>
  <r>
    <x v="3"/>
    <n v="126"/>
    <n v="86"/>
    <n v="27"/>
    <n v="120"/>
    <n v="27.4"/>
    <x v="503"/>
    <n v="21"/>
    <x v="2"/>
    <x v="1"/>
  </r>
  <r>
    <x v="2"/>
    <n v="65"/>
    <n v="72"/>
    <n v="23"/>
    <n v="0"/>
    <n v="32"/>
    <x v="370"/>
    <n v="42"/>
    <x v="1"/>
    <x v="1"/>
  </r>
  <r>
    <x v="7"/>
    <n v="99"/>
    <n v="60"/>
    <n v="17"/>
    <n v="160"/>
    <n v="36.6"/>
    <x v="504"/>
    <n v="21"/>
    <x v="2"/>
    <x v="1"/>
  </r>
  <r>
    <x v="1"/>
    <n v="102"/>
    <n v="74"/>
    <n v="0"/>
    <n v="0"/>
    <n v="39.5"/>
    <x v="209"/>
    <n v="42"/>
    <x v="1"/>
    <x v="0"/>
  </r>
  <r>
    <x v="11"/>
    <n v="120"/>
    <n v="80"/>
    <n v="37"/>
    <n v="150"/>
    <n v="42.3"/>
    <x v="505"/>
    <n v="48"/>
    <x v="1"/>
    <x v="0"/>
  </r>
  <r>
    <x v="5"/>
    <n v="102"/>
    <n v="44"/>
    <n v="20"/>
    <n v="94"/>
    <n v="30.8"/>
    <x v="437"/>
    <n v="26"/>
    <x v="2"/>
    <x v="1"/>
  </r>
  <r>
    <x v="1"/>
    <n v="109"/>
    <n v="58"/>
    <n v="18"/>
    <n v="116"/>
    <n v="28.5"/>
    <x v="336"/>
    <n v="22"/>
    <x v="2"/>
    <x v="1"/>
  </r>
  <r>
    <x v="10"/>
    <n v="140"/>
    <n v="94"/>
    <n v="0"/>
    <n v="0"/>
    <n v="32.700000000000003"/>
    <x v="506"/>
    <n v="45"/>
    <x v="1"/>
    <x v="0"/>
  </r>
  <r>
    <x v="12"/>
    <n v="153"/>
    <n v="88"/>
    <n v="37"/>
    <n v="140"/>
    <n v="40.6"/>
    <x v="507"/>
    <n v="39"/>
    <x v="1"/>
    <x v="1"/>
  </r>
  <r>
    <x v="15"/>
    <n v="100"/>
    <n v="84"/>
    <n v="33"/>
    <n v="105"/>
    <n v="30"/>
    <x v="508"/>
    <n v="46"/>
    <x v="1"/>
    <x v="1"/>
  </r>
  <r>
    <x v="1"/>
    <n v="147"/>
    <n v="94"/>
    <n v="41"/>
    <n v="0"/>
    <n v="49.3"/>
    <x v="509"/>
    <n v="27"/>
    <x v="2"/>
    <x v="0"/>
  </r>
  <r>
    <x v="1"/>
    <n v="81"/>
    <n v="74"/>
    <n v="41"/>
    <n v="57"/>
    <n v="46.3"/>
    <x v="510"/>
    <n v="32"/>
    <x v="1"/>
    <x v="1"/>
  </r>
  <r>
    <x v="5"/>
    <n v="187"/>
    <n v="70"/>
    <n v="22"/>
    <n v="200"/>
    <n v="36.4"/>
    <x v="511"/>
    <n v="36"/>
    <x v="1"/>
    <x v="0"/>
  </r>
  <r>
    <x v="0"/>
    <n v="162"/>
    <n v="62"/>
    <n v="0"/>
    <n v="0"/>
    <n v="24.3"/>
    <x v="80"/>
    <n v="50"/>
    <x v="0"/>
    <x v="0"/>
  </r>
  <r>
    <x v="8"/>
    <n v="136"/>
    <n v="70"/>
    <n v="0"/>
    <n v="0"/>
    <n v="31.2"/>
    <x v="512"/>
    <n v="22"/>
    <x v="2"/>
    <x v="0"/>
  </r>
  <r>
    <x v="1"/>
    <n v="121"/>
    <n v="78"/>
    <n v="39"/>
    <n v="74"/>
    <n v="39"/>
    <x v="85"/>
    <n v="28"/>
    <x v="2"/>
    <x v="1"/>
  </r>
  <r>
    <x v="5"/>
    <n v="108"/>
    <n v="62"/>
    <n v="24"/>
    <n v="0"/>
    <n v="26"/>
    <x v="110"/>
    <n v="25"/>
    <x v="2"/>
    <x v="1"/>
  </r>
  <r>
    <x v="3"/>
    <n v="181"/>
    <n v="88"/>
    <n v="44"/>
    <n v="510"/>
    <n v="43.3"/>
    <x v="513"/>
    <n v="26"/>
    <x v="2"/>
    <x v="0"/>
  </r>
  <r>
    <x v="2"/>
    <n v="154"/>
    <n v="78"/>
    <n v="32"/>
    <n v="0"/>
    <n v="32.4"/>
    <x v="84"/>
    <n v="45"/>
    <x v="1"/>
    <x v="0"/>
  </r>
  <r>
    <x v="1"/>
    <n v="128"/>
    <n v="88"/>
    <n v="39"/>
    <n v="110"/>
    <n v="36.5"/>
    <x v="514"/>
    <n v="37"/>
    <x v="1"/>
    <x v="0"/>
  </r>
  <r>
    <x v="9"/>
    <n v="137"/>
    <n v="90"/>
    <n v="41"/>
    <n v="0"/>
    <n v="32"/>
    <x v="72"/>
    <n v="39"/>
    <x v="1"/>
    <x v="1"/>
  </r>
  <r>
    <x v="3"/>
    <n v="123"/>
    <n v="72"/>
    <n v="0"/>
    <n v="0"/>
    <n v="36.299999999999997"/>
    <x v="60"/>
    <n v="52"/>
    <x v="0"/>
    <x v="0"/>
  </r>
  <r>
    <x v="1"/>
    <n v="106"/>
    <n v="76"/>
    <n v="0"/>
    <n v="0"/>
    <n v="37.5"/>
    <x v="273"/>
    <n v="26"/>
    <x v="2"/>
    <x v="1"/>
  </r>
  <r>
    <x v="0"/>
    <n v="190"/>
    <n v="92"/>
    <n v="0"/>
    <n v="0"/>
    <n v="35.5"/>
    <x v="115"/>
    <n v="66"/>
    <x v="0"/>
    <x v="0"/>
  </r>
  <r>
    <x v="7"/>
    <n v="88"/>
    <n v="58"/>
    <n v="26"/>
    <n v="16"/>
    <n v="28.4"/>
    <x v="515"/>
    <n v="22"/>
    <x v="2"/>
    <x v="1"/>
  </r>
  <r>
    <x v="10"/>
    <n v="170"/>
    <n v="74"/>
    <n v="31"/>
    <n v="0"/>
    <n v="44"/>
    <x v="118"/>
    <n v="43"/>
    <x v="1"/>
    <x v="0"/>
  </r>
  <r>
    <x v="10"/>
    <n v="89"/>
    <n v="62"/>
    <n v="0"/>
    <n v="0"/>
    <n v="22.5"/>
    <x v="172"/>
    <n v="33"/>
    <x v="1"/>
    <x v="1"/>
  </r>
  <r>
    <x v="6"/>
    <n v="101"/>
    <n v="76"/>
    <n v="48"/>
    <n v="180"/>
    <n v="32.9"/>
    <x v="516"/>
    <n v="63"/>
    <x v="0"/>
    <x v="1"/>
  </r>
  <r>
    <x v="7"/>
    <n v="122"/>
    <n v="70"/>
    <n v="27"/>
    <n v="0"/>
    <n v="36.799999999999997"/>
    <x v="251"/>
    <n v="27"/>
    <x v="2"/>
    <x v="1"/>
  </r>
  <r>
    <x v="4"/>
    <n v="121"/>
    <n v="72"/>
    <n v="23"/>
    <n v="112"/>
    <n v="26.2"/>
    <x v="27"/>
    <n v="30"/>
    <x v="2"/>
    <x v="1"/>
  </r>
  <r>
    <x v="1"/>
    <n v="126"/>
    <n v="60"/>
    <n v="0"/>
    <n v="0"/>
    <n v="30.1"/>
    <x v="289"/>
    <n v="47"/>
    <x v="1"/>
    <x v="0"/>
  </r>
  <r>
    <x v="1"/>
    <n v="93"/>
    <n v="70"/>
    <n v="31"/>
    <n v="0"/>
    <n v="30.4"/>
    <x v="269"/>
    <n v="2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Age Categories">
  <location ref="A17:B21" firstHeaderRow="1" firstDataRow="1" firstDataCol="1"/>
  <pivotFields count="10">
    <pivotField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dataField="1" showAll="0"/>
    <pivotField numFmtId="10" showAll="0"/>
    <pivotField showAll="0"/>
    <pivotField axis="axisRow" showAll="0">
      <items count="4">
        <item x="2"/>
        <item x="1"/>
        <item x="0"/>
        <item t="default"/>
      </items>
    </pivotField>
    <pivotField showAll="0" defaultSubtotal="0">
      <items count="2">
        <item x="1"/>
        <item x="0"/>
      </items>
    </pivotField>
  </pivotFields>
  <rowFields count="1">
    <field x="8"/>
  </rowFields>
  <rowItems count="4">
    <i>
      <x/>
    </i>
    <i>
      <x v="1"/>
    </i>
    <i>
      <x v="2"/>
    </i>
    <i t="grand">
      <x/>
    </i>
  </rowItems>
  <colItems count="1">
    <i/>
  </colItems>
  <dataFields count="1">
    <dataField name="Count of BMI" fld="5" subtotal="count" baseField="9"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rowHeaderCaption="Age Categories">
  <location ref="A10:B14" firstHeaderRow="1" firstDataRow="1" firstDataCol="1"/>
  <pivotFields count="10">
    <pivotField showAll="0">
      <items count="18">
        <item x="3"/>
        <item x="1"/>
        <item x="7"/>
        <item x="5"/>
        <item x="8"/>
        <item x="4"/>
        <item x="0"/>
        <item x="9"/>
        <item x="2"/>
        <item x="10"/>
        <item x="6"/>
        <item x="11"/>
        <item x="15"/>
        <item x="12"/>
        <item x="16"/>
        <item x="13"/>
        <item x="14"/>
        <item t="default"/>
      </items>
    </pivotField>
    <pivotField dataField="1" showAll="0"/>
    <pivotField showAll="0"/>
    <pivotField showAll="0"/>
    <pivotField showAll="0"/>
    <pivotField showAll="0"/>
    <pivotField numFmtId="10" showAll="0"/>
    <pivotField showAll="0"/>
    <pivotField axis="axisRow" showAll="0">
      <items count="4">
        <item x="2"/>
        <item x="1"/>
        <item x="0"/>
        <item t="default"/>
      </items>
    </pivotField>
    <pivotField showAll="0" defaultSubtotal="0">
      <items count="2">
        <item x="1"/>
        <item x="0"/>
      </items>
    </pivotField>
  </pivotFields>
  <rowFields count="1">
    <field x="8"/>
  </rowFields>
  <rowItems count="4">
    <i>
      <x/>
    </i>
    <i>
      <x v="1"/>
    </i>
    <i>
      <x v="2"/>
    </i>
    <i t="grand">
      <x/>
    </i>
  </rowItems>
  <colItems count="1">
    <i/>
  </colItems>
  <dataFields count="1">
    <dataField name="Count of Glucose" fld="1" subtotal="count" baseField="9" baseItem="0"/>
  </dataFields>
  <chartFormats count="2">
    <chartFormat chart="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egnancies">
  <location ref="A52:E71" firstHeaderRow="1" firstDataRow="2" firstDataCol="1"/>
  <pivotFields count="10">
    <pivotField axis="axisRow"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showAll="0"/>
    <pivotField numFmtId="10" showAll="0"/>
    <pivotField showAll="0"/>
    <pivotField axis="axisCol" showAll="0">
      <items count="4">
        <item x="2"/>
        <item x="1"/>
        <item x="0"/>
        <item t="default"/>
      </items>
    </pivotField>
    <pivotField dataField="1" showAll="0" defaultSubtotal="0">
      <items count="2">
        <item x="1"/>
        <item x="0"/>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4">
    <i>
      <x/>
    </i>
    <i>
      <x v="1"/>
    </i>
    <i>
      <x v="2"/>
    </i>
    <i t="grand">
      <x/>
    </i>
  </colItems>
  <dataFields count="1">
    <dataField name="Count of Exist Cases" fld="9" subtotal="count" baseField="0" baseItem="0"/>
  </dataFields>
  <chartFormats count="9">
    <chartFormat chart="0" format="3" series="1">
      <pivotArea type="data" outline="0" fieldPosition="0">
        <references count="1">
          <reference field="8" count="1" selected="0">
            <x v="0"/>
          </reference>
        </references>
      </pivotArea>
    </chartFormat>
    <chartFormat chart="0" format="4" series="1">
      <pivotArea type="data" outline="0" fieldPosition="0">
        <references count="1">
          <reference field="8" count="1" selected="0">
            <x v="1"/>
          </reference>
        </references>
      </pivotArea>
    </chartFormat>
    <chartFormat chart="0" format="5" series="1">
      <pivotArea type="data" outline="0" fieldPosition="0">
        <references count="1">
          <reference field="8" count="1" selected="0">
            <x v="2"/>
          </reference>
        </references>
      </pivotArea>
    </chartFormat>
    <chartFormat chart="3" format="9" series="1">
      <pivotArea type="data" outline="0" fieldPosition="0">
        <references count="2">
          <reference field="4294967294" count="1" selected="0">
            <x v="0"/>
          </reference>
          <reference field="8" count="1" selected="0">
            <x v="0"/>
          </reference>
        </references>
      </pivotArea>
    </chartFormat>
    <chartFormat chart="3" format="10" series="1">
      <pivotArea type="data" outline="0" fieldPosition="0">
        <references count="2">
          <reference field="4294967294" count="1" selected="0">
            <x v="0"/>
          </reference>
          <reference field="8" count="1" selected="0">
            <x v="1"/>
          </reference>
        </references>
      </pivotArea>
    </chartFormat>
    <chartFormat chart="3" format="11"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0"/>
          </reference>
        </references>
      </pivotArea>
    </chartFormat>
    <chartFormat chart="0" format="7" series="1">
      <pivotArea type="data" outline="0" fieldPosition="0">
        <references count="2">
          <reference field="4294967294" count="1" selected="0">
            <x v="0"/>
          </reference>
          <reference field="8" count="1" selected="0">
            <x v="1"/>
          </reference>
        </references>
      </pivotArea>
    </chartFormat>
    <chartFormat chart="0"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Age Categories">
  <location ref="A3:B7" firstHeaderRow="1" firstDataRow="1" firstDataCol="1"/>
  <pivotFields count="10">
    <pivotField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showAll="0"/>
    <pivotField numFmtId="10"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pivotField axis="axisRow" showAll="0">
      <items count="4">
        <item x="2"/>
        <item x="1"/>
        <item x="0"/>
        <item t="default"/>
      </items>
    </pivotField>
    <pivotField dataField="1" showAll="0" defaultSubtotal="0">
      <items count="2">
        <item x="1"/>
        <item x="0"/>
      </items>
    </pivotField>
  </pivotFields>
  <rowFields count="1">
    <field x="8"/>
  </rowFields>
  <rowItems count="4">
    <i>
      <x/>
    </i>
    <i>
      <x v="1"/>
    </i>
    <i>
      <x v="2"/>
    </i>
    <i t="grand">
      <x/>
    </i>
  </rowItems>
  <colItems count="1">
    <i/>
  </colItems>
  <dataFields count="1">
    <dataField name="Count of Exist Cases" fld="9" subtotal="count" baseField="0" baseItem="0"/>
  </dataFields>
  <chartFormats count="8">
    <chartFormat chart="13" format="11"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8" count="1" selected="0">
            <x v="0"/>
          </reference>
        </references>
      </pivotArea>
    </chartFormat>
    <chartFormat chart="13" format="13">
      <pivotArea type="data" outline="0" fieldPosition="0">
        <references count="2">
          <reference field="4294967294" count="1" selected="0">
            <x v="0"/>
          </reference>
          <reference field="8" count="1" selected="0">
            <x v="2"/>
          </reference>
        </references>
      </pivotArea>
    </chartFormat>
    <chartFormat chart="13" format="14">
      <pivotArea type="data" outline="0" fieldPosition="0">
        <references count="2">
          <reference field="4294967294" count="1" selected="0">
            <x v="0"/>
          </reference>
          <reference field="8" count="1" selected="0">
            <x v="1"/>
          </reference>
        </references>
      </pivotArea>
    </chartFormat>
    <chartFormat chart="11" format="12">
      <pivotArea type="data" outline="0" fieldPosition="0">
        <references count="2">
          <reference field="4294967294" count="1" selected="0">
            <x v="0"/>
          </reference>
          <reference field="8" count="1" selected="0">
            <x v="0"/>
          </reference>
        </references>
      </pivotArea>
    </chartFormat>
    <chartFormat chart="11" format="13">
      <pivotArea type="data" outline="0" fieldPosition="0">
        <references count="2">
          <reference field="4294967294" count="1" selected="0">
            <x v="0"/>
          </reference>
          <reference field="8" count="1" selected="0">
            <x v="1"/>
          </reference>
        </references>
      </pivotArea>
    </chartFormat>
    <chartFormat chart="11"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8:F42" firstHeaderRow="0" firstDataRow="1" firstDataCol="1"/>
  <pivotFields count="10">
    <pivotField showAll="0">
      <items count="18">
        <item x="3"/>
        <item x="1"/>
        <item x="7"/>
        <item x="5"/>
        <item x="8"/>
        <item x="4"/>
        <item x="0"/>
        <item x="9"/>
        <item x="2"/>
        <item x="10"/>
        <item x="6"/>
        <item x="11"/>
        <item x="15"/>
        <item x="12"/>
        <item x="16"/>
        <item x="13"/>
        <item x="14"/>
        <item t="default"/>
      </items>
    </pivotField>
    <pivotField dataField="1" showAll="0"/>
    <pivotField dataField="1" showAll="0"/>
    <pivotField dataField="1" showAll="0"/>
    <pivotField dataField="1" showAll="0"/>
    <pivotField dataField="1" showAll="0"/>
    <pivotField numFmtId="10" showAll="0"/>
    <pivotField showAll="0"/>
    <pivotField axis="axisRow" showAll="0">
      <items count="4">
        <item x="2"/>
        <item x="1"/>
        <item x="0"/>
        <item t="default"/>
      </items>
    </pivotField>
    <pivotField showAll="0" defaultSubtotal="0">
      <items count="2">
        <item x="1"/>
        <item x="0"/>
      </items>
    </pivotField>
  </pivotFields>
  <rowFields count="1">
    <field x="8"/>
  </rowFields>
  <rowItems count="4">
    <i>
      <x/>
    </i>
    <i>
      <x v="1"/>
    </i>
    <i>
      <x v="2"/>
    </i>
    <i t="grand">
      <x/>
    </i>
  </rowItems>
  <colFields count="1">
    <field x="-2"/>
  </colFields>
  <colItems count="5">
    <i>
      <x/>
    </i>
    <i i="1">
      <x v="1"/>
    </i>
    <i i="2">
      <x v="2"/>
    </i>
    <i i="3">
      <x v="3"/>
    </i>
    <i i="4">
      <x v="4"/>
    </i>
  </colItems>
  <dataFields count="5">
    <dataField name="Sum of BMI" fld="5" baseField="0" baseItem="0"/>
    <dataField name="Sum of SkinThickness" fld="3" baseField="0" baseItem="0"/>
    <dataField name="Sum of BloodPressure" fld="2" baseField="0" baseItem="0"/>
    <dataField name="Sum of Insulin" fld="4" baseField="0" baseItem="0"/>
    <dataField name="Sum of Glucose" fld="1"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Age Categories">
  <location ref="A27:B31" firstHeaderRow="1" firstDataRow="1" firstDataCol="1"/>
  <pivotFields count="10">
    <pivotField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showAll="0"/>
    <pivotField dataField="1" numFmtId="10" showAll="0"/>
    <pivotField showAll="0"/>
    <pivotField axis="axisRow" showAll="0">
      <items count="4">
        <item x="2"/>
        <item x="1"/>
        <item x="0"/>
        <item t="default"/>
      </items>
    </pivotField>
    <pivotField showAll="0" defaultSubtotal="0">
      <items count="2">
        <item x="1"/>
        <item x="0"/>
      </items>
    </pivotField>
  </pivotFields>
  <rowFields count="1">
    <field x="8"/>
  </rowFields>
  <rowItems count="4">
    <i>
      <x/>
    </i>
    <i>
      <x v="1"/>
    </i>
    <i>
      <x v="2"/>
    </i>
    <i t="grand">
      <x/>
    </i>
  </rowItems>
  <colItems count="1">
    <i/>
  </colItems>
  <dataFields count="1">
    <dataField name="Average of DiabetesPedigreeFunction" fld="6" subtotal="average" baseField="8" baseItem="0" numFmtId="9"/>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Categories" sourceName="AgeCategories">
  <pivotTables>
    <pivotTable tabId="6" name="PivotTable4"/>
    <pivotTable tabId="6" name="PivotTable5"/>
    <pivotTable tabId="6" name="PivotTable6"/>
    <pivotTable tabId="6" name="PivotTable7"/>
    <pivotTable tabId="6" name="PivotTable8"/>
    <pivotTable tabId="6" name="PivotTable9"/>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ist_Cases" sourceName="Exist Cases">
  <pivotTables>
    <pivotTable tabId="6" name="PivotTable4"/>
    <pivotTable tabId="6" name="PivotTable5"/>
    <pivotTable tabId="6" name="PivotTable6"/>
    <pivotTable tabId="6" name="PivotTable7"/>
    <pivotTable tabId="6" name="PivotTable8"/>
    <pivotTable tabId="6" name="PivotTable9"/>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egnancies" sourceName="Pregnancies">
  <pivotTables>
    <pivotTable tabId="6" name="PivotTable4"/>
    <pivotTable tabId="6" name="PivotTable5"/>
    <pivotTable tabId="6" name="PivotTable6"/>
    <pivotTable tabId="6" name="PivotTable7"/>
    <pivotTable tabId="6" name="PivotTable8"/>
    <pivotTable tabId="6" name="PivotTable9"/>
  </pivotTables>
  <data>
    <tabular pivotCacheId="1">
      <items count="17">
        <i x="3" s="1"/>
        <i x="1" s="1"/>
        <i x="7" s="1"/>
        <i x="5" s="1"/>
        <i x="8" s="1"/>
        <i x="4" s="1"/>
        <i x="0" s="1"/>
        <i x="9" s="1"/>
        <i x="2" s="1"/>
        <i x="10" s="1"/>
        <i x="6" s="1"/>
        <i x="11" s="1"/>
        <i x="15" s="1"/>
        <i x="12" s="1"/>
        <i x="16"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Categories" cache="Slicer_AgeCategories" caption="AgeCategories" style="SlicerStyleDark5" rowHeight="241300"/>
  <slicer name="Exist Cases" cache="Slicer_Exist_Cases" caption="Exist Cases" style="SlicerStyleDark5" rowHeight="241300"/>
  <slicer name="Pregnancies" cache="Slicer_Pregnancies" caption="Pregnancies" columnCount="2" style="SlicerStyleDark5" rowHeight="241300"/>
</slicers>
</file>

<file path=xl/tables/table1.xml><?xml version="1.0" encoding="utf-8"?>
<table xmlns="http://schemas.openxmlformats.org/spreadsheetml/2006/main" id="1" name="Table1" displayName="Table1" ref="A1:L769" totalsRowShown="0">
  <sortState ref="A2:L769">
    <sortCondition ref="A2:A769"/>
  </sortState>
  <tableColumns count="12">
    <tableColumn id="11" name="#"/>
    <tableColumn id="1" name="Pregnancies" dataDxfId="43"/>
    <tableColumn id="2" name="Glucose" dataDxfId="42"/>
    <tableColumn id="3" name="BloodPressure" dataDxfId="41"/>
    <tableColumn id="4" name="SkinThickness" dataDxfId="40"/>
    <tableColumn id="5" name="Insulin" dataDxfId="39"/>
    <tableColumn id="6" name="BMI" dataDxfId="38"/>
    <tableColumn id="7" name="DiabetesPedigreeFunction" dataDxfId="37"/>
    <tableColumn id="8" name="Age" dataDxfId="36"/>
    <tableColumn id="10" name="AgeCategories" dataDxfId="35">
      <calculatedColumnFormula>IF(I2&gt;49,"old",IF(I2&gt;=31,"Middle Age",IF(I2&lt;31,"Adolescent","Invalid")))</calculatedColumnFormula>
    </tableColumn>
    <tableColumn id="9" name="Exist Cases"/>
    <tableColumn id="12" name="Cases_Num"/>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K769" totalsRowShown="0">
  <autoFilter ref="A1:K769"/>
  <tableColumns count="11">
    <tableColumn id="11" name="#"/>
    <tableColumn id="1" name="Pregnancies" dataDxfId="34"/>
    <tableColumn id="2" name="Glucose" dataDxfId="33"/>
    <tableColumn id="3" name="BloodPressure" dataDxfId="32"/>
    <tableColumn id="4" name="SkinThickness" dataDxfId="31"/>
    <tableColumn id="5" name="Insulin" dataDxfId="30"/>
    <tableColumn id="6" name="BMI" dataDxfId="29"/>
    <tableColumn id="7" name="DiabetesPedigreeFunction" dataDxfId="28"/>
    <tableColumn id="8" name="Age" dataDxfId="27"/>
    <tableColumn id="10" name="AgeCategories" dataDxfId="26">
      <calculatedColumnFormula>IF(I2&gt;49,"old",IF(I2&gt;=31,"Middle Age",IF(I2&lt;31,"Adolescent","Invalid")))</calculatedColumnFormula>
    </tableColumn>
    <tableColumn id="9" name="Exist Cases"/>
  </tableColumns>
  <tableStyleInfo name="TableStyleMedium2" showFirstColumn="0" showLastColumn="0" showRowStripes="1" showColumnStripes="0"/>
</table>
</file>

<file path=xl/tables/table3.xml><?xml version="1.0" encoding="utf-8"?>
<table xmlns="http://schemas.openxmlformats.org/spreadsheetml/2006/main" id="4" name="Table25" displayName="Table25" ref="A2:K7" headerRowCount="0" headerRowDxfId="25" dataDxfId="24" totalsRowDxfId="23">
  <tableColumns count="11">
    <tableColumn id="1" name="Column1" totalsRowLabel="Total" dataDxfId="22"/>
    <tableColumn id="2" name="Column2" dataDxfId="21"/>
    <tableColumn id="3" name="Column3" dataDxfId="20"/>
    <tableColumn id="4" name="Column4" dataDxfId="19"/>
    <tableColumn id="5" name="Column5" dataDxfId="18"/>
    <tableColumn id="6" name="Column6" dataDxfId="17"/>
    <tableColumn id="7" name="Column7" dataDxfId="16"/>
    <tableColumn id="8" name="Column8" headerRowDxfId="15" dataDxfId="14" totalsRowDxfId="13" headerRowCellStyle="Percent" dataCellStyle="Percent"/>
    <tableColumn id="9" name="Column9" dataDxfId="12"/>
    <tableColumn id="12" name="Column10" dataDxfId="11"/>
    <tableColumn id="13" name="Column11" dataDxfId="1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9"/>
  <sheetViews>
    <sheetView workbookViewId="0">
      <selection activeCell="L17" sqref="L17"/>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v>6</v>
      </c>
      <c r="B2">
        <v>148</v>
      </c>
      <c r="C2">
        <v>72</v>
      </c>
      <c r="D2">
        <v>35</v>
      </c>
      <c r="E2">
        <v>0</v>
      </c>
      <c r="F2">
        <v>33.6</v>
      </c>
      <c r="G2">
        <v>0.627</v>
      </c>
      <c r="H2">
        <v>50</v>
      </c>
      <c r="I2">
        <v>1</v>
      </c>
    </row>
    <row r="3" spans="1:9" x14ac:dyDescent="0.25">
      <c r="A3">
        <v>1</v>
      </c>
      <c r="B3">
        <v>85</v>
      </c>
      <c r="C3">
        <v>66</v>
      </c>
      <c r="D3">
        <v>29</v>
      </c>
      <c r="E3">
        <v>0</v>
      </c>
      <c r="F3">
        <v>26.6</v>
      </c>
      <c r="G3">
        <v>0.35099999999999998</v>
      </c>
      <c r="H3">
        <v>31</v>
      </c>
      <c r="I3">
        <v>0</v>
      </c>
    </row>
    <row r="4" spans="1:9" x14ac:dyDescent="0.25">
      <c r="A4">
        <v>8</v>
      </c>
      <c r="B4">
        <v>183</v>
      </c>
      <c r="C4">
        <v>64</v>
      </c>
      <c r="D4">
        <v>0</v>
      </c>
      <c r="E4">
        <v>0</v>
      </c>
      <c r="F4">
        <v>23.3</v>
      </c>
      <c r="G4">
        <v>0.67200000000000004</v>
      </c>
      <c r="H4">
        <v>32</v>
      </c>
      <c r="I4">
        <v>1</v>
      </c>
    </row>
    <row r="5" spans="1:9" x14ac:dyDescent="0.25">
      <c r="A5">
        <v>1</v>
      </c>
      <c r="B5">
        <v>89</v>
      </c>
      <c r="C5">
        <v>66</v>
      </c>
      <c r="D5">
        <v>23</v>
      </c>
      <c r="E5">
        <v>94</v>
      </c>
      <c r="F5">
        <v>28.1</v>
      </c>
      <c r="G5">
        <v>0.16700000000000001</v>
      </c>
      <c r="H5">
        <v>21</v>
      </c>
      <c r="I5">
        <v>0</v>
      </c>
    </row>
    <row r="6" spans="1:9" x14ac:dyDescent="0.25">
      <c r="A6">
        <v>0</v>
      </c>
      <c r="B6">
        <v>137</v>
      </c>
      <c r="C6">
        <v>40</v>
      </c>
      <c r="D6">
        <v>35</v>
      </c>
      <c r="E6">
        <v>168</v>
      </c>
      <c r="F6">
        <v>43.1</v>
      </c>
      <c r="G6">
        <v>2.2879999999999998</v>
      </c>
      <c r="H6">
        <v>33</v>
      </c>
      <c r="I6">
        <v>1</v>
      </c>
    </row>
    <row r="7" spans="1:9" x14ac:dyDescent="0.25">
      <c r="A7">
        <v>5</v>
      </c>
      <c r="B7">
        <v>116</v>
      </c>
      <c r="C7">
        <v>74</v>
      </c>
      <c r="D7">
        <v>0</v>
      </c>
      <c r="E7">
        <v>0</v>
      </c>
      <c r="F7">
        <v>25.6</v>
      </c>
      <c r="G7">
        <v>0.20100000000000001</v>
      </c>
      <c r="H7">
        <v>30</v>
      </c>
      <c r="I7">
        <v>0</v>
      </c>
    </row>
    <row r="8" spans="1:9" x14ac:dyDescent="0.25">
      <c r="A8">
        <v>3</v>
      </c>
      <c r="B8">
        <v>78</v>
      </c>
      <c r="C8">
        <v>50</v>
      </c>
      <c r="D8">
        <v>32</v>
      </c>
      <c r="E8">
        <v>88</v>
      </c>
      <c r="F8">
        <v>31</v>
      </c>
      <c r="G8">
        <v>0.248</v>
      </c>
      <c r="H8">
        <v>26</v>
      </c>
      <c r="I8">
        <v>1</v>
      </c>
    </row>
    <row r="9" spans="1:9" x14ac:dyDescent="0.25">
      <c r="A9">
        <v>10</v>
      </c>
      <c r="B9">
        <v>115</v>
      </c>
      <c r="C9">
        <v>0</v>
      </c>
      <c r="D9">
        <v>0</v>
      </c>
      <c r="E9">
        <v>0</v>
      </c>
      <c r="F9">
        <v>35.299999999999997</v>
      </c>
      <c r="G9">
        <v>0.13400000000000001</v>
      </c>
      <c r="H9">
        <v>29</v>
      </c>
      <c r="I9">
        <v>0</v>
      </c>
    </row>
    <row r="10" spans="1:9" x14ac:dyDescent="0.25">
      <c r="A10">
        <v>2</v>
      </c>
      <c r="B10">
        <v>197</v>
      </c>
      <c r="C10">
        <v>70</v>
      </c>
      <c r="D10">
        <v>45</v>
      </c>
      <c r="E10">
        <v>543</v>
      </c>
      <c r="F10">
        <v>30.5</v>
      </c>
      <c r="G10">
        <v>0.158</v>
      </c>
      <c r="H10">
        <v>53</v>
      </c>
      <c r="I10">
        <v>1</v>
      </c>
    </row>
    <row r="11" spans="1:9" x14ac:dyDescent="0.25">
      <c r="A11">
        <v>8</v>
      </c>
      <c r="B11">
        <v>125</v>
      </c>
      <c r="C11">
        <v>96</v>
      </c>
      <c r="D11">
        <v>0</v>
      </c>
      <c r="E11">
        <v>0</v>
      </c>
      <c r="F11">
        <v>0</v>
      </c>
      <c r="G11">
        <v>0.23200000000000001</v>
      </c>
      <c r="H11">
        <v>54</v>
      </c>
      <c r="I11">
        <v>1</v>
      </c>
    </row>
    <row r="12" spans="1:9" x14ac:dyDescent="0.25">
      <c r="A12">
        <v>4</v>
      </c>
      <c r="B12">
        <v>110</v>
      </c>
      <c r="C12">
        <v>92</v>
      </c>
      <c r="D12">
        <v>0</v>
      </c>
      <c r="E12">
        <v>0</v>
      </c>
      <c r="F12">
        <v>37.6</v>
      </c>
      <c r="G12">
        <v>0.191</v>
      </c>
      <c r="H12">
        <v>30</v>
      </c>
      <c r="I12">
        <v>0</v>
      </c>
    </row>
    <row r="13" spans="1:9" x14ac:dyDescent="0.25">
      <c r="A13">
        <v>10</v>
      </c>
      <c r="B13">
        <v>168</v>
      </c>
      <c r="C13">
        <v>74</v>
      </c>
      <c r="D13">
        <v>0</v>
      </c>
      <c r="E13">
        <v>0</v>
      </c>
      <c r="F13">
        <v>38</v>
      </c>
      <c r="G13">
        <v>0.53700000000000003</v>
      </c>
      <c r="H13">
        <v>34</v>
      </c>
      <c r="I13">
        <v>1</v>
      </c>
    </row>
    <row r="14" spans="1:9" x14ac:dyDescent="0.25">
      <c r="A14">
        <v>10</v>
      </c>
      <c r="B14">
        <v>139</v>
      </c>
      <c r="C14">
        <v>80</v>
      </c>
      <c r="D14">
        <v>0</v>
      </c>
      <c r="E14">
        <v>0</v>
      </c>
      <c r="F14">
        <v>27.1</v>
      </c>
      <c r="G14">
        <v>1.4410000000000001</v>
      </c>
      <c r="H14">
        <v>57</v>
      </c>
      <c r="I14">
        <v>0</v>
      </c>
    </row>
    <row r="15" spans="1:9" x14ac:dyDescent="0.25">
      <c r="A15">
        <v>1</v>
      </c>
      <c r="B15">
        <v>189</v>
      </c>
      <c r="C15">
        <v>60</v>
      </c>
      <c r="D15">
        <v>23</v>
      </c>
      <c r="E15">
        <v>846</v>
      </c>
      <c r="F15">
        <v>30.1</v>
      </c>
      <c r="G15">
        <v>0.39800000000000002</v>
      </c>
      <c r="H15">
        <v>59</v>
      </c>
      <c r="I15">
        <v>1</v>
      </c>
    </row>
    <row r="16" spans="1:9" x14ac:dyDescent="0.25">
      <c r="A16">
        <v>5</v>
      </c>
      <c r="B16">
        <v>166</v>
      </c>
      <c r="C16">
        <v>72</v>
      </c>
      <c r="D16">
        <v>19</v>
      </c>
      <c r="E16">
        <v>175</v>
      </c>
      <c r="F16">
        <v>25.8</v>
      </c>
      <c r="G16">
        <v>0.58699999999999997</v>
      </c>
      <c r="H16">
        <v>51</v>
      </c>
      <c r="I16">
        <v>1</v>
      </c>
    </row>
    <row r="17" spans="1:9" x14ac:dyDescent="0.25">
      <c r="A17">
        <v>7</v>
      </c>
      <c r="B17">
        <v>100</v>
      </c>
      <c r="C17">
        <v>0</v>
      </c>
      <c r="D17">
        <v>0</v>
      </c>
      <c r="E17">
        <v>0</v>
      </c>
      <c r="F17">
        <v>30</v>
      </c>
      <c r="G17">
        <v>0.48399999999999999</v>
      </c>
      <c r="H17">
        <v>32</v>
      </c>
      <c r="I17">
        <v>1</v>
      </c>
    </row>
    <row r="18" spans="1:9" x14ac:dyDescent="0.25">
      <c r="A18">
        <v>0</v>
      </c>
      <c r="B18">
        <v>118</v>
      </c>
      <c r="C18">
        <v>84</v>
      </c>
      <c r="D18">
        <v>47</v>
      </c>
      <c r="E18">
        <v>230</v>
      </c>
      <c r="F18">
        <v>45.8</v>
      </c>
      <c r="G18">
        <v>0.55100000000000005</v>
      </c>
      <c r="H18">
        <v>31</v>
      </c>
      <c r="I18">
        <v>1</v>
      </c>
    </row>
    <row r="19" spans="1:9" x14ac:dyDescent="0.25">
      <c r="A19">
        <v>7</v>
      </c>
      <c r="B19">
        <v>107</v>
      </c>
      <c r="C19">
        <v>74</v>
      </c>
      <c r="D19">
        <v>0</v>
      </c>
      <c r="E19">
        <v>0</v>
      </c>
      <c r="F19">
        <v>29.6</v>
      </c>
      <c r="G19">
        <v>0.254</v>
      </c>
      <c r="H19">
        <v>31</v>
      </c>
      <c r="I19">
        <v>1</v>
      </c>
    </row>
    <row r="20" spans="1:9" x14ac:dyDescent="0.25">
      <c r="A20">
        <v>1</v>
      </c>
      <c r="B20">
        <v>103</v>
      </c>
      <c r="C20">
        <v>30</v>
      </c>
      <c r="D20">
        <v>38</v>
      </c>
      <c r="E20">
        <v>83</v>
      </c>
      <c r="F20">
        <v>43.3</v>
      </c>
      <c r="G20">
        <v>0.183</v>
      </c>
      <c r="H20">
        <v>33</v>
      </c>
      <c r="I20">
        <v>0</v>
      </c>
    </row>
    <row r="21" spans="1:9" x14ac:dyDescent="0.25">
      <c r="A21">
        <v>1</v>
      </c>
      <c r="B21">
        <v>115</v>
      </c>
      <c r="C21">
        <v>70</v>
      </c>
      <c r="D21">
        <v>30</v>
      </c>
      <c r="E21">
        <v>96</v>
      </c>
      <c r="F21">
        <v>34.6</v>
      </c>
      <c r="G21">
        <v>0.52900000000000003</v>
      </c>
      <c r="H21">
        <v>32</v>
      </c>
      <c r="I21">
        <v>1</v>
      </c>
    </row>
    <row r="22" spans="1:9" x14ac:dyDescent="0.25">
      <c r="A22">
        <v>3</v>
      </c>
      <c r="B22">
        <v>126</v>
      </c>
      <c r="C22">
        <v>88</v>
      </c>
      <c r="D22">
        <v>41</v>
      </c>
      <c r="E22">
        <v>235</v>
      </c>
      <c r="F22">
        <v>39.299999999999997</v>
      </c>
      <c r="G22">
        <v>0.70399999999999996</v>
      </c>
      <c r="H22">
        <v>27</v>
      </c>
      <c r="I22">
        <v>0</v>
      </c>
    </row>
    <row r="23" spans="1:9" x14ac:dyDescent="0.25">
      <c r="A23">
        <v>8</v>
      </c>
      <c r="B23">
        <v>99</v>
      </c>
      <c r="C23">
        <v>84</v>
      </c>
      <c r="D23">
        <v>0</v>
      </c>
      <c r="E23">
        <v>0</v>
      </c>
      <c r="F23">
        <v>35.4</v>
      </c>
      <c r="G23">
        <v>0.38800000000000001</v>
      </c>
      <c r="H23">
        <v>50</v>
      </c>
      <c r="I23">
        <v>0</v>
      </c>
    </row>
    <row r="24" spans="1:9" x14ac:dyDescent="0.25">
      <c r="A24">
        <v>7</v>
      </c>
      <c r="B24">
        <v>196</v>
      </c>
      <c r="C24">
        <v>90</v>
      </c>
      <c r="D24">
        <v>0</v>
      </c>
      <c r="E24">
        <v>0</v>
      </c>
      <c r="F24">
        <v>39.799999999999997</v>
      </c>
      <c r="G24">
        <v>0.45100000000000001</v>
      </c>
      <c r="H24">
        <v>41</v>
      </c>
      <c r="I24">
        <v>1</v>
      </c>
    </row>
    <row r="25" spans="1:9" x14ac:dyDescent="0.25">
      <c r="A25">
        <v>9</v>
      </c>
      <c r="B25">
        <v>119</v>
      </c>
      <c r="C25">
        <v>80</v>
      </c>
      <c r="D25">
        <v>35</v>
      </c>
      <c r="E25">
        <v>0</v>
      </c>
      <c r="F25">
        <v>29</v>
      </c>
      <c r="G25">
        <v>0.26300000000000001</v>
      </c>
      <c r="H25">
        <v>29</v>
      </c>
      <c r="I25">
        <v>1</v>
      </c>
    </row>
    <row r="26" spans="1:9" x14ac:dyDescent="0.25">
      <c r="A26">
        <v>11</v>
      </c>
      <c r="B26">
        <v>143</v>
      </c>
      <c r="C26">
        <v>94</v>
      </c>
      <c r="D26">
        <v>33</v>
      </c>
      <c r="E26">
        <v>146</v>
      </c>
      <c r="F26">
        <v>36.6</v>
      </c>
      <c r="G26">
        <v>0.254</v>
      </c>
      <c r="H26">
        <v>51</v>
      </c>
      <c r="I26">
        <v>1</v>
      </c>
    </row>
    <row r="27" spans="1:9" x14ac:dyDescent="0.25">
      <c r="A27">
        <v>10</v>
      </c>
      <c r="B27">
        <v>125</v>
      </c>
      <c r="C27">
        <v>70</v>
      </c>
      <c r="D27">
        <v>26</v>
      </c>
      <c r="E27">
        <v>115</v>
      </c>
      <c r="F27">
        <v>31.1</v>
      </c>
      <c r="G27">
        <v>0.20499999999999999</v>
      </c>
      <c r="H27">
        <v>41</v>
      </c>
      <c r="I27">
        <v>1</v>
      </c>
    </row>
    <row r="28" spans="1:9" x14ac:dyDescent="0.25">
      <c r="A28">
        <v>7</v>
      </c>
      <c r="B28">
        <v>147</v>
      </c>
      <c r="C28">
        <v>76</v>
      </c>
      <c r="D28">
        <v>0</v>
      </c>
      <c r="E28">
        <v>0</v>
      </c>
      <c r="F28">
        <v>39.4</v>
      </c>
      <c r="G28">
        <v>0.25700000000000001</v>
      </c>
      <c r="H28">
        <v>43</v>
      </c>
      <c r="I28">
        <v>1</v>
      </c>
    </row>
    <row r="29" spans="1:9" x14ac:dyDescent="0.25">
      <c r="A29">
        <v>1</v>
      </c>
      <c r="B29">
        <v>97</v>
      </c>
      <c r="C29">
        <v>66</v>
      </c>
      <c r="D29">
        <v>15</v>
      </c>
      <c r="E29">
        <v>140</v>
      </c>
      <c r="F29">
        <v>23.2</v>
      </c>
      <c r="G29">
        <v>0.48699999999999999</v>
      </c>
      <c r="H29">
        <v>22</v>
      </c>
      <c r="I29">
        <v>0</v>
      </c>
    </row>
    <row r="30" spans="1:9" x14ac:dyDescent="0.25">
      <c r="A30">
        <v>13</v>
      </c>
      <c r="B30">
        <v>145</v>
      </c>
      <c r="C30">
        <v>82</v>
      </c>
      <c r="D30">
        <v>19</v>
      </c>
      <c r="E30">
        <v>110</v>
      </c>
      <c r="F30">
        <v>22.2</v>
      </c>
      <c r="G30">
        <v>0.245</v>
      </c>
      <c r="H30">
        <v>57</v>
      </c>
      <c r="I30">
        <v>0</v>
      </c>
    </row>
    <row r="31" spans="1:9" x14ac:dyDescent="0.25">
      <c r="A31">
        <v>5</v>
      </c>
      <c r="B31">
        <v>117</v>
      </c>
      <c r="C31">
        <v>92</v>
      </c>
      <c r="D31">
        <v>0</v>
      </c>
      <c r="E31">
        <v>0</v>
      </c>
      <c r="F31">
        <v>34.1</v>
      </c>
      <c r="G31">
        <v>0.33700000000000002</v>
      </c>
      <c r="H31">
        <v>38</v>
      </c>
      <c r="I31">
        <v>0</v>
      </c>
    </row>
    <row r="32" spans="1:9" x14ac:dyDescent="0.25">
      <c r="A32">
        <v>5</v>
      </c>
      <c r="B32">
        <v>109</v>
      </c>
      <c r="C32">
        <v>75</v>
      </c>
      <c r="D32">
        <v>26</v>
      </c>
      <c r="E32">
        <v>0</v>
      </c>
      <c r="F32">
        <v>36</v>
      </c>
      <c r="G32">
        <v>0.54600000000000004</v>
      </c>
      <c r="H32">
        <v>60</v>
      </c>
      <c r="I32">
        <v>0</v>
      </c>
    </row>
    <row r="33" spans="1:9" x14ac:dyDescent="0.25">
      <c r="A33">
        <v>3</v>
      </c>
      <c r="B33">
        <v>158</v>
      </c>
      <c r="C33">
        <v>76</v>
      </c>
      <c r="D33">
        <v>36</v>
      </c>
      <c r="E33">
        <v>245</v>
      </c>
      <c r="F33">
        <v>31.6</v>
      </c>
      <c r="G33">
        <v>0.85099999999999998</v>
      </c>
      <c r="H33">
        <v>28</v>
      </c>
      <c r="I33">
        <v>1</v>
      </c>
    </row>
    <row r="34" spans="1:9" x14ac:dyDescent="0.25">
      <c r="A34">
        <v>3</v>
      </c>
      <c r="B34">
        <v>88</v>
      </c>
      <c r="C34">
        <v>58</v>
      </c>
      <c r="D34">
        <v>11</v>
      </c>
      <c r="E34">
        <v>54</v>
      </c>
      <c r="F34">
        <v>24.8</v>
      </c>
      <c r="G34">
        <v>0.26700000000000002</v>
      </c>
      <c r="H34">
        <v>22</v>
      </c>
      <c r="I34">
        <v>0</v>
      </c>
    </row>
    <row r="35" spans="1:9" x14ac:dyDescent="0.25">
      <c r="A35">
        <v>6</v>
      </c>
      <c r="B35">
        <v>92</v>
      </c>
      <c r="C35">
        <v>92</v>
      </c>
      <c r="D35">
        <v>0</v>
      </c>
      <c r="E35">
        <v>0</v>
      </c>
      <c r="F35">
        <v>19.899999999999999</v>
      </c>
      <c r="G35">
        <v>0.188</v>
      </c>
      <c r="H35">
        <v>28</v>
      </c>
      <c r="I35">
        <v>0</v>
      </c>
    </row>
    <row r="36" spans="1:9" x14ac:dyDescent="0.25">
      <c r="A36">
        <v>10</v>
      </c>
      <c r="B36">
        <v>122</v>
      </c>
      <c r="C36">
        <v>78</v>
      </c>
      <c r="D36">
        <v>31</v>
      </c>
      <c r="E36">
        <v>0</v>
      </c>
      <c r="F36">
        <v>27.6</v>
      </c>
      <c r="G36">
        <v>0.51200000000000001</v>
      </c>
      <c r="H36">
        <v>45</v>
      </c>
      <c r="I36">
        <v>0</v>
      </c>
    </row>
    <row r="37" spans="1:9" x14ac:dyDescent="0.25">
      <c r="A37">
        <v>4</v>
      </c>
      <c r="B37">
        <v>103</v>
      </c>
      <c r="C37">
        <v>60</v>
      </c>
      <c r="D37">
        <v>33</v>
      </c>
      <c r="E37">
        <v>192</v>
      </c>
      <c r="F37">
        <v>24</v>
      </c>
      <c r="G37">
        <v>0.96599999999999997</v>
      </c>
      <c r="H37">
        <v>33</v>
      </c>
      <c r="I37">
        <v>0</v>
      </c>
    </row>
    <row r="38" spans="1:9" x14ac:dyDescent="0.25">
      <c r="A38">
        <v>11</v>
      </c>
      <c r="B38">
        <v>138</v>
      </c>
      <c r="C38">
        <v>76</v>
      </c>
      <c r="D38">
        <v>0</v>
      </c>
      <c r="E38">
        <v>0</v>
      </c>
      <c r="F38">
        <v>33.200000000000003</v>
      </c>
      <c r="G38">
        <v>0.42</v>
      </c>
      <c r="H38">
        <v>35</v>
      </c>
      <c r="I38">
        <v>0</v>
      </c>
    </row>
    <row r="39" spans="1:9" x14ac:dyDescent="0.25">
      <c r="A39">
        <v>9</v>
      </c>
      <c r="B39">
        <v>102</v>
      </c>
      <c r="C39">
        <v>76</v>
      </c>
      <c r="D39">
        <v>37</v>
      </c>
      <c r="E39">
        <v>0</v>
      </c>
      <c r="F39">
        <v>32.9</v>
      </c>
      <c r="G39">
        <v>0.66500000000000004</v>
      </c>
      <c r="H39">
        <v>46</v>
      </c>
      <c r="I39">
        <v>1</v>
      </c>
    </row>
    <row r="40" spans="1:9" x14ac:dyDescent="0.25">
      <c r="A40">
        <v>2</v>
      </c>
      <c r="B40">
        <v>90</v>
      </c>
      <c r="C40">
        <v>68</v>
      </c>
      <c r="D40">
        <v>42</v>
      </c>
      <c r="E40">
        <v>0</v>
      </c>
      <c r="F40">
        <v>38.200000000000003</v>
      </c>
      <c r="G40">
        <v>0.503</v>
      </c>
      <c r="H40">
        <v>27</v>
      </c>
      <c r="I40">
        <v>1</v>
      </c>
    </row>
    <row r="41" spans="1:9" x14ac:dyDescent="0.25">
      <c r="A41">
        <v>4</v>
      </c>
      <c r="B41">
        <v>111</v>
      </c>
      <c r="C41">
        <v>72</v>
      </c>
      <c r="D41">
        <v>47</v>
      </c>
      <c r="E41">
        <v>207</v>
      </c>
      <c r="F41">
        <v>37.1</v>
      </c>
      <c r="G41">
        <v>1.39</v>
      </c>
      <c r="H41">
        <v>56</v>
      </c>
      <c r="I41">
        <v>1</v>
      </c>
    </row>
    <row r="42" spans="1:9" x14ac:dyDescent="0.25">
      <c r="A42">
        <v>3</v>
      </c>
      <c r="B42">
        <v>180</v>
      </c>
      <c r="C42">
        <v>64</v>
      </c>
      <c r="D42">
        <v>25</v>
      </c>
      <c r="E42">
        <v>70</v>
      </c>
      <c r="F42">
        <v>34</v>
      </c>
      <c r="G42">
        <v>0.27100000000000002</v>
      </c>
      <c r="H42">
        <v>26</v>
      </c>
      <c r="I42">
        <v>0</v>
      </c>
    </row>
    <row r="43" spans="1:9" x14ac:dyDescent="0.25">
      <c r="A43">
        <v>7</v>
      </c>
      <c r="B43">
        <v>133</v>
      </c>
      <c r="C43">
        <v>84</v>
      </c>
      <c r="D43">
        <v>0</v>
      </c>
      <c r="E43">
        <v>0</v>
      </c>
      <c r="F43">
        <v>40.200000000000003</v>
      </c>
      <c r="G43">
        <v>0.69599999999999995</v>
      </c>
      <c r="H43">
        <v>37</v>
      </c>
      <c r="I43">
        <v>0</v>
      </c>
    </row>
    <row r="44" spans="1:9" x14ac:dyDescent="0.25">
      <c r="A44">
        <v>7</v>
      </c>
      <c r="B44">
        <v>106</v>
      </c>
      <c r="C44">
        <v>92</v>
      </c>
      <c r="D44">
        <v>18</v>
      </c>
      <c r="E44">
        <v>0</v>
      </c>
      <c r="F44">
        <v>22.7</v>
      </c>
      <c r="G44">
        <v>0.23499999999999999</v>
      </c>
      <c r="H44">
        <v>48</v>
      </c>
      <c r="I44">
        <v>0</v>
      </c>
    </row>
    <row r="45" spans="1:9" x14ac:dyDescent="0.25">
      <c r="A45">
        <v>9</v>
      </c>
      <c r="B45">
        <v>171</v>
      </c>
      <c r="C45">
        <v>110</v>
      </c>
      <c r="D45">
        <v>24</v>
      </c>
      <c r="E45">
        <v>240</v>
      </c>
      <c r="F45">
        <v>45.4</v>
      </c>
      <c r="G45">
        <v>0.72099999999999997</v>
      </c>
      <c r="H45">
        <v>54</v>
      </c>
      <c r="I45">
        <v>1</v>
      </c>
    </row>
    <row r="46" spans="1:9" x14ac:dyDescent="0.25">
      <c r="A46">
        <v>7</v>
      </c>
      <c r="B46">
        <v>159</v>
      </c>
      <c r="C46">
        <v>64</v>
      </c>
      <c r="D46">
        <v>0</v>
      </c>
      <c r="E46">
        <v>0</v>
      </c>
      <c r="F46">
        <v>27.4</v>
      </c>
      <c r="G46">
        <v>0.29399999999999998</v>
      </c>
      <c r="H46">
        <v>40</v>
      </c>
      <c r="I46">
        <v>0</v>
      </c>
    </row>
    <row r="47" spans="1:9" x14ac:dyDescent="0.25">
      <c r="A47">
        <v>0</v>
      </c>
      <c r="B47">
        <v>180</v>
      </c>
      <c r="C47">
        <v>66</v>
      </c>
      <c r="D47">
        <v>39</v>
      </c>
      <c r="E47">
        <v>0</v>
      </c>
      <c r="F47">
        <v>42</v>
      </c>
      <c r="G47">
        <v>1.893</v>
      </c>
      <c r="H47">
        <v>25</v>
      </c>
      <c r="I47">
        <v>1</v>
      </c>
    </row>
    <row r="48" spans="1:9" x14ac:dyDescent="0.25">
      <c r="A48">
        <v>1</v>
      </c>
      <c r="B48">
        <v>146</v>
      </c>
      <c r="C48">
        <v>56</v>
      </c>
      <c r="D48">
        <v>0</v>
      </c>
      <c r="E48">
        <v>0</v>
      </c>
      <c r="F48">
        <v>29.7</v>
      </c>
      <c r="G48">
        <v>0.56399999999999995</v>
      </c>
      <c r="H48">
        <v>29</v>
      </c>
      <c r="I48">
        <v>0</v>
      </c>
    </row>
    <row r="49" spans="1:9" x14ac:dyDescent="0.25">
      <c r="A49">
        <v>2</v>
      </c>
      <c r="B49">
        <v>71</v>
      </c>
      <c r="C49">
        <v>70</v>
      </c>
      <c r="D49">
        <v>27</v>
      </c>
      <c r="E49">
        <v>0</v>
      </c>
      <c r="F49">
        <v>28</v>
      </c>
      <c r="G49">
        <v>0.58599999999999997</v>
      </c>
      <c r="H49">
        <v>22</v>
      </c>
      <c r="I49">
        <v>0</v>
      </c>
    </row>
    <row r="50" spans="1:9" x14ac:dyDescent="0.25">
      <c r="A50">
        <v>7</v>
      </c>
      <c r="B50">
        <v>103</v>
      </c>
      <c r="C50">
        <v>66</v>
      </c>
      <c r="D50">
        <v>32</v>
      </c>
      <c r="E50">
        <v>0</v>
      </c>
      <c r="F50">
        <v>39.1</v>
      </c>
      <c r="G50">
        <v>0.34399999999999997</v>
      </c>
      <c r="H50">
        <v>31</v>
      </c>
      <c r="I50">
        <v>1</v>
      </c>
    </row>
    <row r="51" spans="1:9" x14ac:dyDescent="0.25">
      <c r="A51">
        <v>7</v>
      </c>
      <c r="B51">
        <v>105</v>
      </c>
      <c r="C51">
        <v>0</v>
      </c>
      <c r="D51">
        <v>0</v>
      </c>
      <c r="E51">
        <v>0</v>
      </c>
      <c r="F51">
        <v>0</v>
      </c>
      <c r="G51">
        <v>0.30499999999999999</v>
      </c>
      <c r="H51">
        <v>24</v>
      </c>
      <c r="I51">
        <v>0</v>
      </c>
    </row>
    <row r="52" spans="1:9" x14ac:dyDescent="0.25">
      <c r="A52">
        <v>1</v>
      </c>
      <c r="B52">
        <v>103</v>
      </c>
      <c r="C52">
        <v>80</v>
      </c>
      <c r="D52">
        <v>11</v>
      </c>
      <c r="E52">
        <v>82</v>
      </c>
      <c r="F52">
        <v>19.399999999999999</v>
      </c>
      <c r="G52">
        <v>0.49099999999999999</v>
      </c>
      <c r="H52">
        <v>22</v>
      </c>
      <c r="I52">
        <v>0</v>
      </c>
    </row>
    <row r="53" spans="1:9" x14ac:dyDescent="0.25">
      <c r="A53">
        <v>1</v>
      </c>
      <c r="B53">
        <v>101</v>
      </c>
      <c r="C53">
        <v>50</v>
      </c>
      <c r="D53">
        <v>15</v>
      </c>
      <c r="E53">
        <v>36</v>
      </c>
      <c r="F53">
        <v>24.2</v>
      </c>
      <c r="G53">
        <v>0.52600000000000002</v>
      </c>
      <c r="H53">
        <v>26</v>
      </c>
      <c r="I53">
        <v>0</v>
      </c>
    </row>
    <row r="54" spans="1:9" x14ac:dyDescent="0.25">
      <c r="A54">
        <v>5</v>
      </c>
      <c r="B54">
        <v>88</v>
      </c>
      <c r="C54">
        <v>66</v>
      </c>
      <c r="D54">
        <v>21</v>
      </c>
      <c r="E54">
        <v>23</v>
      </c>
      <c r="F54">
        <v>24.4</v>
      </c>
      <c r="G54">
        <v>0.34200000000000003</v>
      </c>
      <c r="H54">
        <v>30</v>
      </c>
      <c r="I54">
        <v>0</v>
      </c>
    </row>
    <row r="55" spans="1:9" x14ac:dyDescent="0.25">
      <c r="A55">
        <v>8</v>
      </c>
      <c r="B55">
        <v>176</v>
      </c>
      <c r="C55">
        <v>90</v>
      </c>
      <c r="D55">
        <v>34</v>
      </c>
      <c r="E55">
        <v>300</v>
      </c>
      <c r="F55">
        <v>33.700000000000003</v>
      </c>
      <c r="G55">
        <v>0.46700000000000003</v>
      </c>
      <c r="H55">
        <v>58</v>
      </c>
      <c r="I55">
        <v>1</v>
      </c>
    </row>
    <row r="56" spans="1:9" x14ac:dyDescent="0.25">
      <c r="A56">
        <v>7</v>
      </c>
      <c r="B56">
        <v>150</v>
      </c>
      <c r="C56">
        <v>66</v>
      </c>
      <c r="D56">
        <v>42</v>
      </c>
      <c r="E56">
        <v>342</v>
      </c>
      <c r="F56">
        <v>34.700000000000003</v>
      </c>
      <c r="G56">
        <v>0.71799999999999997</v>
      </c>
      <c r="H56">
        <v>42</v>
      </c>
      <c r="I56">
        <v>0</v>
      </c>
    </row>
    <row r="57" spans="1:9" x14ac:dyDescent="0.25">
      <c r="A57">
        <v>1</v>
      </c>
      <c r="B57">
        <v>73</v>
      </c>
      <c r="C57">
        <v>50</v>
      </c>
      <c r="D57">
        <v>10</v>
      </c>
      <c r="E57">
        <v>0</v>
      </c>
      <c r="F57">
        <v>23</v>
      </c>
      <c r="G57">
        <v>0.248</v>
      </c>
      <c r="H57">
        <v>21</v>
      </c>
      <c r="I57">
        <v>0</v>
      </c>
    </row>
    <row r="58" spans="1:9" x14ac:dyDescent="0.25">
      <c r="A58">
        <v>7</v>
      </c>
      <c r="B58">
        <v>187</v>
      </c>
      <c r="C58">
        <v>68</v>
      </c>
      <c r="D58">
        <v>39</v>
      </c>
      <c r="E58">
        <v>304</v>
      </c>
      <c r="F58">
        <v>37.700000000000003</v>
      </c>
      <c r="G58">
        <v>0.254</v>
      </c>
      <c r="H58">
        <v>41</v>
      </c>
      <c r="I58">
        <v>1</v>
      </c>
    </row>
    <row r="59" spans="1:9" x14ac:dyDescent="0.25">
      <c r="A59">
        <v>0</v>
      </c>
      <c r="B59">
        <v>100</v>
      </c>
      <c r="C59">
        <v>88</v>
      </c>
      <c r="D59">
        <v>60</v>
      </c>
      <c r="E59">
        <v>110</v>
      </c>
      <c r="F59">
        <v>46.8</v>
      </c>
      <c r="G59">
        <v>0.96199999999999997</v>
      </c>
      <c r="H59">
        <v>31</v>
      </c>
      <c r="I59">
        <v>0</v>
      </c>
    </row>
    <row r="60" spans="1:9" x14ac:dyDescent="0.25">
      <c r="A60">
        <v>0</v>
      </c>
      <c r="B60">
        <v>146</v>
      </c>
      <c r="C60">
        <v>82</v>
      </c>
      <c r="D60">
        <v>0</v>
      </c>
      <c r="E60">
        <v>0</v>
      </c>
      <c r="F60">
        <v>40.5</v>
      </c>
      <c r="G60">
        <v>1.7809999999999999</v>
      </c>
      <c r="H60">
        <v>44</v>
      </c>
      <c r="I60">
        <v>0</v>
      </c>
    </row>
    <row r="61" spans="1:9" x14ac:dyDescent="0.25">
      <c r="A61">
        <v>0</v>
      </c>
      <c r="B61">
        <v>105</v>
      </c>
      <c r="C61">
        <v>64</v>
      </c>
      <c r="D61">
        <v>41</v>
      </c>
      <c r="E61">
        <v>142</v>
      </c>
      <c r="F61">
        <v>41.5</v>
      </c>
      <c r="G61">
        <v>0.17299999999999999</v>
      </c>
      <c r="H61">
        <v>22</v>
      </c>
      <c r="I61">
        <v>0</v>
      </c>
    </row>
    <row r="62" spans="1:9" x14ac:dyDescent="0.25">
      <c r="A62">
        <v>2</v>
      </c>
      <c r="B62">
        <v>84</v>
      </c>
      <c r="C62">
        <v>0</v>
      </c>
      <c r="D62">
        <v>0</v>
      </c>
      <c r="E62">
        <v>0</v>
      </c>
      <c r="F62">
        <v>0</v>
      </c>
      <c r="G62">
        <v>0.30399999999999999</v>
      </c>
      <c r="H62">
        <v>21</v>
      </c>
      <c r="I62">
        <v>0</v>
      </c>
    </row>
    <row r="63" spans="1:9" x14ac:dyDescent="0.25">
      <c r="A63">
        <v>8</v>
      </c>
      <c r="B63">
        <v>133</v>
      </c>
      <c r="C63">
        <v>72</v>
      </c>
      <c r="D63">
        <v>0</v>
      </c>
      <c r="E63">
        <v>0</v>
      </c>
      <c r="F63">
        <v>32.9</v>
      </c>
      <c r="G63">
        <v>0.27</v>
      </c>
      <c r="H63">
        <v>39</v>
      </c>
      <c r="I63">
        <v>1</v>
      </c>
    </row>
    <row r="64" spans="1:9" x14ac:dyDescent="0.25">
      <c r="A64">
        <v>5</v>
      </c>
      <c r="B64">
        <v>44</v>
      </c>
      <c r="C64">
        <v>62</v>
      </c>
      <c r="D64">
        <v>0</v>
      </c>
      <c r="E64">
        <v>0</v>
      </c>
      <c r="F64">
        <v>25</v>
      </c>
      <c r="G64">
        <v>0.58699999999999997</v>
      </c>
      <c r="H64">
        <v>36</v>
      </c>
      <c r="I64">
        <v>0</v>
      </c>
    </row>
    <row r="65" spans="1:9" x14ac:dyDescent="0.25">
      <c r="A65">
        <v>2</v>
      </c>
      <c r="B65">
        <v>141</v>
      </c>
      <c r="C65">
        <v>58</v>
      </c>
      <c r="D65">
        <v>34</v>
      </c>
      <c r="E65">
        <v>128</v>
      </c>
      <c r="F65">
        <v>25.4</v>
      </c>
      <c r="G65">
        <v>0.69899999999999995</v>
      </c>
      <c r="H65">
        <v>24</v>
      </c>
      <c r="I65">
        <v>0</v>
      </c>
    </row>
    <row r="66" spans="1:9" x14ac:dyDescent="0.25">
      <c r="A66">
        <v>7</v>
      </c>
      <c r="B66">
        <v>114</v>
      </c>
      <c r="C66">
        <v>66</v>
      </c>
      <c r="D66">
        <v>0</v>
      </c>
      <c r="E66">
        <v>0</v>
      </c>
      <c r="F66">
        <v>32.799999999999997</v>
      </c>
      <c r="G66">
        <v>0.25800000000000001</v>
      </c>
      <c r="H66">
        <v>42</v>
      </c>
      <c r="I66">
        <v>1</v>
      </c>
    </row>
    <row r="67" spans="1:9" x14ac:dyDescent="0.25">
      <c r="A67">
        <v>5</v>
      </c>
      <c r="B67">
        <v>99</v>
      </c>
      <c r="C67">
        <v>74</v>
      </c>
      <c r="D67">
        <v>27</v>
      </c>
      <c r="E67">
        <v>0</v>
      </c>
      <c r="F67">
        <v>29</v>
      </c>
      <c r="G67">
        <v>0.20300000000000001</v>
      </c>
      <c r="H67">
        <v>32</v>
      </c>
      <c r="I67">
        <v>0</v>
      </c>
    </row>
    <row r="68" spans="1:9" x14ac:dyDescent="0.25">
      <c r="A68">
        <v>0</v>
      </c>
      <c r="B68">
        <v>109</v>
      </c>
      <c r="C68">
        <v>88</v>
      </c>
      <c r="D68">
        <v>30</v>
      </c>
      <c r="E68">
        <v>0</v>
      </c>
      <c r="F68">
        <v>32.5</v>
      </c>
      <c r="G68">
        <v>0.85499999999999998</v>
      </c>
      <c r="H68">
        <v>38</v>
      </c>
      <c r="I68">
        <v>1</v>
      </c>
    </row>
    <row r="69" spans="1:9" x14ac:dyDescent="0.25">
      <c r="A69">
        <v>2</v>
      </c>
      <c r="B69">
        <v>109</v>
      </c>
      <c r="C69">
        <v>92</v>
      </c>
      <c r="D69">
        <v>0</v>
      </c>
      <c r="E69">
        <v>0</v>
      </c>
      <c r="F69">
        <v>42.7</v>
      </c>
      <c r="G69">
        <v>0.84499999999999997</v>
      </c>
      <c r="H69">
        <v>54</v>
      </c>
      <c r="I69">
        <v>0</v>
      </c>
    </row>
    <row r="70" spans="1:9" x14ac:dyDescent="0.25">
      <c r="A70">
        <v>1</v>
      </c>
      <c r="B70">
        <v>95</v>
      </c>
      <c r="C70">
        <v>66</v>
      </c>
      <c r="D70">
        <v>13</v>
      </c>
      <c r="E70">
        <v>38</v>
      </c>
      <c r="F70">
        <v>19.600000000000001</v>
      </c>
      <c r="G70">
        <v>0.33400000000000002</v>
      </c>
      <c r="H70">
        <v>25</v>
      </c>
      <c r="I70">
        <v>0</v>
      </c>
    </row>
    <row r="71" spans="1:9" x14ac:dyDescent="0.25">
      <c r="A71">
        <v>4</v>
      </c>
      <c r="B71">
        <v>146</v>
      </c>
      <c r="C71">
        <v>85</v>
      </c>
      <c r="D71">
        <v>27</v>
      </c>
      <c r="E71">
        <v>100</v>
      </c>
      <c r="F71">
        <v>28.9</v>
      </c>
      <c r="G71">
        <v>0.189</v>
      </c>
      <c r="H71">
        <v>27</v>
      </c>
      <c r="I71">
        <v>0</v>
      </c>
    </row>
    <row r="72" spans="1:9" x14ac:dyDescent="0.25">
      <c r="A72">
        <v>2</v>
      </c>
      <c r="B72">
        <v>100</v>
      </c>
      <c r="C72">
        <v>66</v>
      </c>
      <c r="D72">
        <v>20</v>
      </c>
      <c r="E72">
        <v>90</v>
      </c>
      <c r="F72">
        <v>32.9</v>
      </c>
      <c r="G72">
        <v>0.86699999999999999</v>
      </c>
      <c r="H72">
        <v>28</v>
      </c>
      <c r="I72">
        <v>1</v>
      </c>
    </row>
    <row r="73" spans="1:9" x14ac:dyDescent="0.25">
      <c r="A73">
        <v>5</v>
      </c>
      <c r="B73">
        <v>139</v>
      </c>
      <c r="C73">
        <v>64</v>
      </c>
      <c r="D73">
        <v>35</v>
      </c>
      <c r="E73">
        <v>140</v>
      </c>
      <c r="F73">
        <v>28.6</v>
      </c>
      <c r="G73">
        <v>0.41099999999999998</v>
      </c>
      <c r="H73">
        <v>26</v>
      </c>
      <c r="I73">
        <v>0</v>
      </c>
    </row>
    <row r="74" spans="1:9" x14ac:dyDescent="0.25">
      <c r="A74">
        <v>13</v>
      </c>
      <c r="B74">
        <v>126</v>
      </c>
      <c r="C74">
        <v>90</v>
      </c>
      <c r="D74">
        <v>0</v>
      </c>
      <c r="E74">
        <v>0</v>
      </c>
      <c r="F74">
        <v>43.4</v>
      </c>
      <c r="G74">
        <v>0.58299999999999996</v>
      </c>
      <c r="H74">
        <v>42</v>
      </c>
      <c r="I74">
        <v>1</v>
      </c>
    </row>
    <row r="75" spans="1:9" x14ac:dyDescent="0.25">
      <c r="A75">
        <v>4</v>
      </c>
      <c r="B75">
        <v>129</v>
      </c>
      <c r="C75">
        <v>86</v>
      </c>
      <c r="D75">
        <v>20</v>
      </c>
      <c r="E75">
        <v>270</v>
      </c>
      <c r="F75">
        <v>35.1</v>
      </c>
      <c r="G75">
        <v>0.23100000000000001</v>
      </c>
      <c r="H75">
        <v>23</v>
      </c>
      <c r="I75">
        <v>0</v>
      </c>
    </row>
    <row r="76" spans="1:9" x14ac:dyDescent="0.25">
      <c r="A76">
        <v>1</v>
      </c>
      <c r="B76">
        <v>79</v>
      </c>
      <c r="C76">
        <v>75</v>
      </c>
      <c r="D76">
        <v>30</v>
      </c>
      <c r="E76">
        <v>0</v>
      </c>
      <c r="F76">
        <v>32</v>
      </c>
      <c r="G76">
        <v>0.39600000000000002</v>
      </c>
      <c r="H76">
        <v>22</v>
      </c>
      <c r="I76">
        <v>0</v>
      </c>
    </row>
    <row r="77" spans="1:9" x14ac:dyDescent="0.25">
      <c r="A77">
        <v>1</v>
      </c>
      <c r="B77">
        <v>0</v>
      </c>
      <c r="C77">
        <v>48</v>
      </c>
      <c r="D77">
        <v>20</v>
      </c>
      <c r="E77">
        <v>0</v>
      </c>
      <c r="F77">
        <v>24.7</v>
      </c>
      <c r="G77">
        <v>0.14000000000000001</v>
      </c>
      <c r="H77">
        <v>22</v>
      </c>
      <c r="I77">
        <v>0</v>
      </c>
    </row>
    <row r="78" spans="1:9" x14ac:dyDescent="0.25">
      <c r="A78">
        <v>7</v>
      </c>
      <c r="B78">
        <v>62</v>
      </c>
      <c r="C78">
        <v>78</v>
      </c>
      <c r="D78">
        <v>0</v>
      </c>
      <c r="E78">
        <v>0</v>
      </c>
      <c r="F78">
        <v>32.6</v>
      </c>
      <c r="G78">
        <v>0.39100000000000001</v>
      </c>
      <c r="H78">
        <v>41</v>
      </c>
      <c r="I78">
        <v>0</v>
      </c>
    </row>
    <row r="79" spans="1:9" x14ac:dyDescent="0.25">
      <c r="A79">
        <v>5</v>
      </c>
      <c r="B79">
        <v>95</v>
      </c>
      <c r="C79">
        <v>72</v>
      </c>
      <c r="D79">
        <v>33</v>
      </c>
      <c r="E79">
        <v>0</v>
      </c>
      <c r="F79">
        <v>37.700000000000003</v>
      </c>
      <c r="G79">
        <v>0.37</v>
      </c>
      <c r="H79">
        <v>27</v>
      </c>
      <c r="I79">
        <v>0</v>
      </c>
    </row>
    <row r="80" spans="1:9" x14ac:dyDescent="0.25">
      <c r="A80">
        <v>0</v>
      </c>
      <c r="B80">
        <v>131</v>
      </c>
      <c r="C80">
        <v>0</v>
      </c>
      <c r="D80">
        <v>0</v>
      </c>
      <c r="E80">
        <v>0</v>
      </c>
      <c r="F80">
        <v>43.2</v>
      </c>
      <c r="G80">
        <v>0.27</v>
      </c>
      <c r="H80">
        <v>26</v>
      </c>
      <c r="I80">
        <v>1</v>
      </c>
    </row>
    <row r="81" spans="1:9" x14ac:dyDescent="0.25">
      <c r="A81">
        <v>2</v>
      </c>
      <c r="B81">
        <v>112</v>
      </c>
      <c r="C81">
        <v>66</v>
      </c>
      <c r="D81">
        <v>22</v>
      </c>
      <c r="E81">
        <v>0</v>
      </c>
      <c r="F81">
        <v>25</v>
      </c>
      <c r="G81">
        <v>0.307</v>
      </c>
      <c r="H81">
        <v>24</v>
      </c>
      <c r="I81">
        <v>0</v>
      </c>
    </row>
    <row r="82" spans="1:9" x14ac:dyDescent="0.25">
      <c r="A82">
        <v>3</v>
      </c>
      <c r="B82">
        <v>113</v>
      </c>
      <c r="C82">
        <v>44</v>
      </c>
      <c r="D82">
        <v>13</v>
      </c>
      <c r="E82">
        <v>0</v>
      </c>
      <c r="F82">
        <v>22.4</v>
      </c>
      <c r="G82">
        <v>0.14000000000000001</v>
      </c>
      <c r="H82">
        <v>22</v>
      </c>
      <c r="I82">
        <v>0</v>
      </c>
    </row>
    <row r="83" spans="1:9" x14ac:dyDescent="0.25">
      <c r="A83">
        <v>2</v>
      </c>
      <c r="B83">
        <v>74</v>
      </c>
      <c r="C83">
        <v>0</v>
      </c>
      <c r="D83">
        <v>0</v>
      </c>
      <c r="E83">
        <v>0</v>
      </c>
      <c r="F83">
        <v>0</v>
      </c>
      <c r="G83">
        <v>0.10199999999999999</v>
      </c>
      <c r="H83">
        <v>22</v>
      </c>
      <c r="I83">
        <v>0</v>
      </c>
    </row>
    <row r="84" spans="1:9" x14ac:dyDescent="0.25">
      <c r="A84">
        <v>7</v>
      </c>
      <c r="B84">
        <v>83</v>
      </c>
      <c r="C84">
        <v>78</v>
      </c>
      <c r="D84">
        <v>26</v>
      </c>
      <c r="E84">
        <v>71</v>
      </c>
      <c r="F84">
        <v>29.3</v>
      </c>
      <c r="G84">
        <v>0.76700000000000002</v>
      </c>
      <c r="H84">
        <v>36</v>
      </c>
      <c r="I84">
        <v>0</v>
      </c>
    </row>
    <row r="85" spans="1:9" x14ac:dyDescent="0.25">
      <c r="A85">
        <v>0</v>
      </c>
      <c r="B85">
        <v>101</v>
      </c>
      <c r="C85">
        <v>65</v>
      </c>
      <c r="D85">
        <v>28</v>
      </c>
      <c r="E85">
        <v>0</v>
      </c>
      <c r="F85">
        <v>24.6</v>
      </c>
      <c r="G85">
        <v>0.23699999999999999</v>
      </c>
      <c r="H85">
        <v>22</v>
      </c>
      <c r="I85">
        <v>0</v>
      </c>
    </row>
    <row r="86" spans="1:9" x14ac:dyDescent="0.25">
      <c r="A86">
        <v>5</v>
      </c>
      <c r="B86">
        <v>137</v>
      </c>
      <c r="C86">
        <v>108</v>
      </c>
      <c r="D86">
        <v>0</v>
      </c>
      <c r="E86">
        <v>0</v>
      </c>
      <c r="F86">
        <v>48.8</v>
      </c>
      <c r="G86">
        <v>0.22700000000000001</v>
      </c>
      <c r="H86">
        <v>37</v>
      </c>
      <c r="I86">
        <v>1</v>
      </c>
    </row>
    <row r="87" spans="1:9" x14ac:dyDescent="0.25">
      <c r="A87">
        <v>2</v>
      </c>
      <c r="B87">
        <v>110</v>
      </c>
      <c r="C87">
        <v>74</v>
      </c>
      <c r="D87">
        <v>29</v>
      </c>
      <c r="E87">
        <v>125</v>
      </c>
      <c r="F87">
        <v>32.4</v>
      </c>
      <c r="G87">
        <v>0.69799999999999995</v>
      </c>
      <c r="H87">
        <v>27</v>
      </c>
      <c r="I87">
        <v>0</v>
      </c>
    </row>
    <row r="88" spans="1:9" x14ac:dyDescent="0.25">
      <c r="A88">
        <v>13</v>
      </c>
      <c r="B88">
        <v>106</v>
      </c>
      <c r="C88">
        <v>72</v>
      </c>
      <c r="D88">
        <v>54</v>
      </c>
      <c r="E88">
        <v>0</v>
      </c>
      <c r="F88">
        <v>36.6</v>
      </c>
      <c r="G88">
        <v>0.17799999999999999</v>
      </c>
      <c r="H88">
        <v>45</v>
      </c>
      <c r="I88">
        <v>0</v>
      </c>
    </row>
    <row r="89" spans="1:9" x14ac:dyDescent="0.25">
      <c r="A89">
        <v>2</v>
      </c>
      <c r="B89">
        <v>100</v>
      </c>
      <c r="C89">
        <v>68</v>
      </c>
      <c r="D89">
        <v>25</v>
      </c>
      <c r="E89">
        <v>71</v>
      </c>
      <c r="F89">
        <v>38.5</v>
      </c>
      <c r="G89">
        <v>0.32400000000000001</v>
      </c>
      <c r="H89">
        <v>26</v>
      </c>
      <c r="I89">
        <v>0</v>
      </c>
    </row>
    <row r="90" spans="1:9" x14ac:dyDescent="0.25">
      <c r="A90">
        <v>15</v>
      </c>
      <c r="B90">
        <v>136</v>
      </c>
      <c r="C90">
        <v>70</v>
      </c>
      <c r="D90">
        <v>32</v>
      </c>
      <c r="E90">
        <v>110</v>
      </c>
      <c r="F90">
        <v>37.1</v>
      </c>
      <c r="G90">
        <v>0.153</v>
      </c>
      <c r="H90">
        <v>43</v>
      </c>
      <c r="I90">
        <v>1</v>
      </c>
    </row>
    <row r="91" spans="1:9" x14ac:dyDescent="0.25">
      <c r="A91">
        <v>1</v>
      </c>
      <c r="B91">
        <v>107</v>
      </c>
      <c r="C91">
        <v>68</v>
      </c>
      <c r="D91">
        <v>19</v>
      </c>
      <c r="E91">
        <v>0</v>
      </c>
      <c r="F91">
        <v>26.5</v>
      </c>
      <c r="G91">
        <v>0.16500000000000001</v>
      </c>
      <c r="H91">
        <v>24</v>
      </c>
      <c r="I91">
        <v>0</v>
      </c>
    </row>
    <row r="92" spans="1:9" x14ac:dyDescent="0.25">
      <c r="A92">
        <v>1</v>
      </c>
      <c r="B92">
        <v>80</v>
      </c>
      <c r="C92">
        <v>55</v>
      </c>
      <c r="D92">
        <v>0</v>
      </c>
      <c r="E92">
        <v>0</v>
      </c>
      <c r="F92">
        <v>19.100000000000001</v>
      </c>
      <c r="G92">
        <v>0.25800000000000001</v>
      </c>
      <c r="H92">
        <v>21</v>
      </c>
      <c r="I92">
        <v>0</v>
      </c>
    </row>
    <row r="93" spans="1:9" x14ac:dyDescent="0.25">
      <c r="A93">
        <v>4</v>
      </c>
      <c r="B93">
        <v>123</v>
      </c>
      <c r="C93">
        <v>80</v>
      </c>
      <c r="D93">
        <v>15</v>
      </c>
      <c r="E93">
        <v>176</v>
      </c>
      <c r="F93">
        <v>32</v>
      </c>
      <c r="G93">
        <v>0.443</v>
      </c>
      <c r="H93">
        <v>34</v>
      </c>
      <c r="I93">
        <v>0</v>
      </c>
    </row>
    <row r="94" spans="1:9" x14ac:dyDescent="0.25">
      <c r="A94">
        <v>7</v>
      </c>
      <c r="B94">
        <v>81</v>
      </c>
      <c r="C94">
        <v>78</v>
      </c>
      <c r="D94">
        <v>40</v>
      </c>
      <c r="E94">
        <v>48</v>
      </c>
      <c r="F94">
        <v>46.7</v>
      </c>
      <c r="G94">
        <v>0.26100000000000001</v>
      </c>
      <c r="H94">
        <v>42</v>
      </c>
      <c r="I94">
        <v>0</v>
      </c>
    </row>
    <row r="95" spans="1:9" x14ac:dyDescent="0.25">
      <c r="A95">
        <v>4</v>
      </c>
      <c r="B95">
        <v>134</v>
      </c>
      <c r="C95">
        <v>72</v>
      </c>
      <c r="D95">
        <v>0</v>
      </c>
      <c r="E95">
        <v>0</v>
      </c>
      <c r="F95">
        <v>23.8</v>
      </c>
      <c r="G95">
        <v>0.27700000000000002</v>
      </c>
      <c r="H95">
        <v>60</v>
      </c>
      <c r="I95">
        <v>1</v>
      </c>
    </row>
    <row r="96" spans="1:9" x14ac:dyDescent="0.25">
      <c r="A96">
        <v>2</v>
      </c>
      <c r="B96">
        <v>142</v>
      </c>
      <c r="C96">
        <v>82</v>
      </c>
      <c r="D96">
        <v>18</v>
      </c>
      <c r="E96">
        <v>64</v>
      </c>
      <c r="F96">
        <v>24.7</v>
      </c>
      <c r="G96">
        <v>0.76100000000000001</v>
      </c>
      <c r="H96">
        <v>21</v>
      </c>
      <c r="I96">
        <v>0</v>
      </c>
    </row>
    <row r="97" spans="1:9" x14ac:dyDescent="0.25">
      <c r="A97">
        <v>6</v>
      </c>
      <c r="B97">
        <v>144</v>
      </c>
      <c r="C97">
        <v>72</v>
      </c>
      <c r="D97">
        <v>27</v>
      </c>
      <c r="E97">
        <v>228</v>
      </c>
      <c r="F97">
        <v>33.9</v>
      </c>
      <c r="G97">
        <v>0.255</v>
      </c>
      <c r="H97">
        <v>40</v>
      </c>
      <c r="I97">
        <v>0</v>
      </c>
    </row>
    <row r="98" spans="1:9" x14ac:dyDescent="0.25">
      <c r="A98">
        <v>2</v>
      </c>
      <c r="B98">
        <v>92</v>
      </c>
      <c r="C98">
        <v>62</v>
      </c>
      <c r="D98">
        <v>28</v>
      </c>
      <c r="E98">
        <v>0</v>
      </c>
      <c r="F98">
        <v>31.6</v>
      </c>
      <c r="G98">
        <v>0.13</v>
      </c>
      <c r="H98">
        <v>24</v>
      </c>
      <c r="I98">
        <v>0</v>
      </c>
    </row>
    <row r="99" spans="1:9" x14ac:dyDescent="0.25">
      <c r="A99">
        <v>1</v>
      </c>
      <c r="B99">
        <v>71</v>
      </c>
      <c r="C99">
        <v>48</v>
      </c>
      <c r="D99">
        <v>18</v>
      </c>
      <c r="E99">
        <v>76</v>
      </c>
      <c r="F99">
        <v>20.399999999999999</v>
      </c>
      <c r="G99">
        <v>0.32300000000000001</v>
      </c>
      <c r="H99">
        <v>22</v>
      </c>
      <c r="I99">
        <v>0</v>
      </c>
    </row>
    <row r="100" spans="1:9" x14ac:dyDescent="0.25">
      <c r="A100">
        <v>6</v>
      </c>
      <c r="B100">
        <v>93</v>
      </c>
      <c r="C100">
        <v>50</v>
      </c>
      <c r="D100">
        <v>30</v>
      </c>
      <c r="E100">
        <v>64</v>
      </c>
      <c r="F100">
        <v>28.7</v>
      </c>
      <c r="G100">
        <v>0.35599999999999998</v>
      </c>
      <c r="H100">
        <v>23</v>
      </c>
      <c r="I100">
        <v>0</v>
      </c>
    </row>
    <row r="101" spans="1:9" x14ac:dyDescent="0.25">
      <c r="A101">
        <v>1</v>
      </c>
      <c r="B101">
        <v>122</v>
      </c>
      <c r="C101">
        <v>90</v>
      </c>
      <c r="D101">
        <v>51</v>
      </c>
      <c r="E101">
        <v>220</v>
      </c>
      <c r="F101">
        <v>49.7</v>
      </c>
      <c r="G101">
        <v>0.32500000000000001</v>
      </c>
      <c r="H101">
        <v>31</v>
      </c>
      <c r="I101">
        <v>1</v>
      </c>
    </row>
    <row r="102" spans="1:9" x14ac:dyDescent="0.25">
      <c r="A102">
        <v>1</v>
      </c>
      <c r="B102">
        <v>163</v>
      </c>
      <c r="C102">
        <v>72</v>
      </c>
      <c r="D102">
        <v>0</v>
      </c>
      <c r="E102">
        <v>0</v>
      </c>
      <c r="F102">
        <v>39</v>
      </c>
      <c r="G102">
        <v>1.222</v>
      </c>
      <c r="H102">
        <v>33</v>
      </c>
      <c r="I102">
        <v>1</v>
      </c>
    </row>
    <row r="103" spans="1:9" x14ac:dyDescent="0.25">
      <c r="A103">
        <v>1</v>
      </c>
      <c r="B103">
        <v>151</v>
      </c>
      <c r="C103">
        <v>60</v>
      </c>
      <c r="D103">
        <v>0</v>
      </c>
      <c r="E103">
        <v>0</v>
      </c>
      <c r="F103">
        <v>26.1</v>
      </c>
      <c r="G103">
        <v>0.17899999999999999</v>
      </c>
      <c r="H103">
        <v>22</v>
      </c>
      <c r="I103">
        <v>0</v>
      </c>
    </row>
    <row r="104" spans="1:9" x14ac:dyDescent="0.25">
      <c r="A104">
        <v>0</v>
      </c>
      <c r="B104">
        <v>125</v>
      </c>
      <c r="C104">
        <v>96</v>
      </c>
      <c r="D104">
        <v>0</v>
      </c>
      <c r="E104">
        <v>0</v>
      </c>
      <c r="F104">
        <v>22.5</v>
      </c>
      <c r="G104">
        <v>0.26200000000000001</v>
      </c>
      <c r="H104">
        <v>21</v>
      </c>
      <c r="I104">
        <v>0</v>
      </c>
    </row>
    <row r="105" spans="1:9" x14ac:dyDescent="0.25">
      <c r="A105">
        <v>1</v>
      </c>
      <c r="B105">
        <v>81</v>
      </c>
      <c r="C105">
        <v>72</v>
      </c>
      <c r="D105">
        <v>18</v>
      </c>
      <c r="E105">
        <v>40</v>
      </c>
      <c r="F105">
        <v>26.6</v>
      </c>
      <c r="G105">
        <v>0.28299999999999997</v>
      </c>
      <c r="H105">
        <v>24</v>
      </c>
      <c r="I105">
        <v>0</v>
      </c>
    </row>
    <row r="106" spans="1:9" x14ac:dyDescent="0.25">
      <c r="A106">
        <v>2</v>
      </c>
      <c r="B106">
        <v>85</v>
      </c>
      <c r="C106">
        <v>65</v>
      </c>
      <c r="D106">
        <v>0</v>
      </c>
      <c r="E106">
        <v>0</v>
      </c>
      <c r="F106">
        <v>39.6</v>
      </c>
      <c r="G106">
        <v>0.93</v>
      </c>
      <c r="H106">
        <v>27</v>
      </c>
      <c r="I106">
        <v>0</v>
      </c>
    </row>
    <row r="107" spans="1:9" x14ac:dyDescent="0.25">
      <c r="A107">
        <v>1</v>
      </c>
      <c r="B107">
        <v>126</v>
      </c>
      <c r="C107">
        <v>56</v>
      </c>
      <c r="D107">
        <v>29</v>
      </c>
      <c r="E107">
        <v>152</v>
      </c>
      <c r="F107">
        <v>28.7</v>
      </c>
      <c r="G107">
        <v>0.80100000000000005</v>
      </c>
      <c r="H107">
        <v>21</v>
      </c>
      <c r="I107">
        <v>0</v>
      </c>
    </row>
    <row r="108" spans="1:9" x14ac:dyDescent="0.25">
      <c r="A108">
        <v>1</v>
      </c>
      <c r="B108">
        <v>96</v>
      </c>
      <c r="C108">
        <v>122</v>
      </c>
      <c r="D108">
        <v>0</v>
      </c>
      <c r="E108">
        <v>0</v>
      </c>
      <c r="F108">
        <v>22.4</v>
      </c>
      <c r="G108">
        <v>0.20699999999999999</v>
      </c>
      <c r="H108">
        <v>27</v>
      </c>
      <c r="I108">
        <v>0</v>
      </c>
    </row>
    <row r="109" spans="1:9" x14ac:dyDescent="0.25">
      <c r="A109">
        <v>4</v>
      </c>
      <c r="B109">
        <v>144</v>
      </c>
      <c r="C109">
        <v>58</v>
      </c>
      <c r="D109">
        <v>28</v>
      </c>
      <c r="E109">
        <v>140</v>
      </c>
      <c r="F109">
        <v>29.5</v>
      </c>
      <c r="G109">
        <v>0.28699999999999998</v>
      </c>
      <c r="H109">
        <v>37</v>
      </c>
      <c r="I109">
        <v>0</v>
      </c>
    </row>
    <row r="110" spans="1:9" x14ac:dyDescent="0.25">
      <c r="A110">
        <v>3</v>
      </c>
      <c r="B110">
        <v>83</v>
      </c>
      <c r="C110">
        <v>58</v>
      </c>
      <c r="D110">
        <v>31</v>
      </c>
      <c r="E110">
        <v>18</v>
      </c>
      <c r="F110">
        <v>34.299999999999997</v>
      </c>
      <c r="G110">
        <v>0.33600000000000002</v>
      </c>
      <c r="H110">
        <v>25</v>
      </c>
      <c r="I110">
        <v>0</v>
      </c>
    </row>
    <row r="111" spans="1:9" x14ac:dyDescent="0.25">
      <c r="A111">
        <v>0</v>
      </c>
      <c r="B111">
        <v>95</v>
      </c>
      <c r="C111">
        <v>85</v>
      </c>
      <c r="D111">
        <v>25</v>
      </c>
      <c r="E111">
        <v>36</v>
      </c>
      <c r="F111">
        <v>37.4</v>
      </c>
      <c r="G111">
        <v>0.247</v>
      </c>
      <c r="H111">
        <v>24</v>
      </c>
      <c r="I111">
        <v>1</v>
      </c>
    </row>
    <row r="112" spans="1:9" x14ac:dyDescent="0.25">
      <c r="A112">
        <v>3</v>
      </c>
      <c r="B112">
        <v>171</v>
      </c>
      <c r="C112">
        <v>72</v>
      </c>
      <c r="D112">
        <v>33</v>
      </c>
      <c r="E112">
        <v>135</v>
      </c>
      <c r="F112">
        <v>33.299999999999997</v>
      </c>
      <c r="G112">
        <v>0.19900000000000001</v>
      </c>
      <c r="H112">
        <v>24</v>
      </c>
      <c r="I112">
        <v>1</v>
      </c>
    </row>
    <row r="113" spans="1:9" x14ac:dyDescent="0.25">
      <c r="A113">
        <v>8</v>
      </c>
      <c r="B113">
        <v>155</v>
      </c>
      <c r="C113">
        <v>62</v>
      </c>
      <c r="D113">
        <v>26</v>
      </c>
      <c r="E113">
        <v>495</v>
      </c>
      <c r="F113">
        <v>34</v>
      </c>
      <c r="G113">
        <v>0.54300000000000004</v>
      </c>
      <c r="H113">
        <v>46</v>
      </c>
      <c r="I113">
        <v>1</v>
      </c>
    </row>
    <row r="114" spans="1:9" x14ac:dyDescent="0.25">
      <c r="A114">
        <v>1</v>
      </c>
      <c r="B114">
        <v>89</v>
      </c>
      <c r="C114">
        <v>76</v>
      </c>
      <c r="D114">
        <v>34</v>
      </c>
      <c r="E114">
        <v>37</v>
      </c>
      <c r="F114">
        <v>31.2</v>
      </c>
      <c r="G114">
        <v>0.192</v>
      </c>
      <c r="H114">
        <v>23</v>
      </c>
      <c r="I114">
        <v>0</v>
      </c>
    </row>
    <row r="115" spans="1:9" x14ac:dyDescent="0.25">
      <c r="A115">
        <v>4</v>
      </c>
      <c r="B115">
        <v>76</v>
      </c>
      <c r="C115">
        <v>62</v>
      </c>
      <c r="D115">
        <v>0</v>
      </c>
      <c r="E115">
        <v>0</v>
      </c>
      <c r="F115">
        <v>34</v>
      </c>
      <c r="G115">
        <v>0.39100000000000001</v>
      </c>
      <c r="H115">
        <v>25</v>
      </c>
      <c r="I115">
        <v>0</v>
      </c>
    </row>
    <row r="116" spans="1:9" x14ac:dyDescent="0.25">
      <c r="A116">
        <v>7</v>
      </c>
      <c r="B116">
        <v>160</v>
      </c>
      <c r="C116">
        <v>54</v>
      </c>
      <c r="D116">
        <v>32</v>
      </c>
      <c r="E116">
        <v>175</v>
      </c>
      <c r="F116">
        <v>30.5</v>
      </c>
      <c r="G116">
        <v>0.58799999999999997</v>
      </c>
      <c r="H116">
        <v>39</v>
      </c>
      <c r="I116">
        <v>1</v>
      </c>
    </row>
    <row r="117" spans="1:9" x14ac:dyDescent="0.25">
      <c r="A117">
        <v>4</v>
      </c>
      <c r="B117">
        <v>146</v>
      </c>
      <c r="C117">
        <v>92</v>
      </c>
      <c r="D117">
        <v>0</v>
      </c>
      <c r="E117">
        <v>0</v>
      </c>
      <c r="F117">
        <v>31.2</v>
      </c>
      <c r="G117">
        <v>0.53900000000000003</v>
      </c>
      <c r="H117">
        <v>61</v>
      </c>
      <c r="I117">
        <v>1</v>
      </c>
    </row>
    <row r="118" spans="1:9" x14ac:dyDescent="0.25">
      <c r="A118">
        <v>5</v>
      </c>
      <c r="B118">
        <v>124</v>
      </c>
      <c r="C118">
        <v>74</v>
      </c>
      <c r="D118">
        <v>0</v>
      </c>
      <c r="E118">
        <v>0</v>
      </c>
      <c r="F118">
        <v>34</v>
      </c>
      <c r="G118">
        <v>0.22</v>
      </c>
      <c r="H118">
        <v>38</v>
      </c>
      <c r="I118">
        <v>1</v>
      </c>
    </row>
    <row r="119" spans="1:9" x14ac:dyDescent="0.25">
      <c r="A119">
        <v>5</v>
      </c>
      <c r="B119">
        <v>78</v>
      </c>
      <c r="C119">
        <v>48</v>
      </c>
      <c r="D119">
        <v>0</v>
      </c>
      <c r="E119">
        <v>0</v>
      </c>
      <c r="F119">
        <v>33.700000000000003</v>
      </c>
      <c r="G119">
        <v>0.65400000000000003</v>
      </c>
      <c r="H119">
        <v>25</v>
      </c>
      <c r="I119">
        <v>0</v>
      </c>
    </row>
    <row r="120" spans="1:9" x14ac:dyDescent="0.25">
      <c r="A120">
        <v>4</v>
      </c>
      <c r="B120">
        <v>97</v>
      </c>
      <c r="C120">
        <v>60</v>
      </c>
      <c r="D120">
        <v>23</v>
      </c>
      <c r="E120">
        <v>0</v>
      </c>
      <c r="F120">
        <v>28.2</v>
      </c>
      <c r="G120">
        <v>0.443</v>
      </c>
      <c r="H120">
        <v>22</v>
      </c>
      <c r="I120">
        <v>0</v>
      </c>
    </row>
    <row r="121" spans="1:9" x14ac:dyDescent="0.25">
      <c r="A121">
        <v>4</v>
      </c>
      <c r="B121">
        <v>99</v>
      </c>
      <c r="C121">
        <v>76</v>
      </c>
      <c r="D121">
        <v>15</v>
      </c>
      <c r="E121">
        <v>51</v>
      </c>
      <c r="F121">
        <v>23.2</v>
      </c>
      <c r="G121">
        <v>0.223</v>
      </c>
      <c r="H121">
        <v>21</v>
      </c>
      <c r="I121">
        <v>0</v>
      </c>
    </row>
    <row r="122" spans="1:9" x14ac:dyDescent="0.25">
      <c r="A122">
        <v>0</v>
      </c>
      <c r="B122">
        <v>162</v>
      </c>
      <c r="C122">
        <v>76</v>
      </c>
      <c r="D122">
        <v>56</v>
      </c>
      <c r="E122">
        <v>100</v>
      </c>
      <c r="F122">
        <v>53.2</v>
      </c>
      <c r="G122">
        <v>0.75900000000000001</v>
      </c>
      <c r="H122">
        <v>25</v>
      </c>
      <c r="I122">
        <v>1</v>
      </c>
    </row>
    <row r="123" spans="1:9" x14ac:dyDescent="0.25">
      <c r="A123">
        <v>6</v>
      </c>
      <c r="B123">
        <v>111</v>
      </c>
      <c r="C123">
        <v>64</v>
      </c>
      <c r="D123">
        <v>39</v>
      </c>
      <c r="E123">
        <v>0</v>
      </c>
      <c r="F123">
        <v>34.200000000000003</v>
      </c>
      <c r="G123">
        <v>0.26</v>
      </c>
      <c r="H123">
        <v>24</v>
      </c>
      <c r="I123">
        <v>0</v>
      </c>
    </row>
    <row r="124" spans="1:9" x14ac:dyDescent="0.25">
      <c r="A124">
        <v>2</v>
      </c>
      <c r="B124">
        <v>107</v>
      </c>
      <c r="C124">
        <v>74</v>
      </c>
      <c r="D124">
        <v>30</v>
      </c>
      <c r="E124">
        <v>100</v>
      </c>
      <c r="F124">
        <v>33.6</v>
      </c>
      <c r="G124">
        <v>0.40400000000000003</v>
      </c>
      <c r="H124">
        <v>23</v>
      </c>
      <c r="I124">
        <v>0</v>
      </c>
    </row>
    <row r="125" spans="1:9" x14ac:dyDescent="0.25">
      <c r="A125">
        <v>5</v>
      </c>
      <c r="B125">
        <v>132</v>
      </c>
      <c r="C125">
        <v>80</v>
      </c>
      <c r="D125">
        <v>0</v>
      </c>
      <c r="E125">
        <v>0</v>
      </c>
      <c r="F125">
        <v>26.8</v>
      </c>
      <c r="G125">
        <v>0.186</v>
      </c>
      <c r="H125">
        <v>69</v>
      </c>
      <c r="I125">
        <v>0</v>
      </c>
    </row>
    <row r="126" spans="1:9" x14ac:dyDescent="0.25">
      <c r="A126">
        <v>0</v>
      </c>
      <c r="B126">
        <v>113</v>
      </c>
      <c r="C126">
        <v>76</v>
      </c>
      <c r="D126">
        <v>0</v>
      </c>
      <c r="E126">
        <v>0</v>
      </c>
      <c r="F126">
        <v>33.299999999999997</v>
      </c>
      <c r="G126">
        <v>0.27800000000000002</v>
      </c>
      <c r="H126">
        <v>23</v>
      </c>
      <c r="I126">
        <v>1</v>
      </c>
    </row>
    <row r="127" spans="1:9" x14ac:dyDescent="0.25">
      <c r="A127">
        <v>1</v>
      </c>
      <c r="B127">
        <v>88</v>
      </c>
      <c r="C127">
        <v>30</v>
      </c>
      <c r="D127">
        <v>42</v>
      </c>
      <c r="E127">
        <v>99</v>
      </c>
      <c r="F127">
        <v>55</v>
      </c>
      <c r="G127">
        <v>0.496</v>
      </c>
      <c r="H127">
        <v>26</v>
      </c>
      <c r="I127">
        <v>1</v>
      </c>
    </row>
    <row r="128" spans="1:9" x14ac:dyDescent="0.25">
      <c r="A128">
        <v>3</v>
      </c>
      <c r="B128">
        <v>120</v>
      </c>
      <c r="C128">
        <v>70</v>
      </c>
      <c r="D128">
        <v>30</v>
      </c>
      <c r="E128">
        <v>135</v>
      </c>
      <c r="F128">
        <v>42.9</v>
      </c>
      <c r="G128">
        <v>0.45200000000000001</v>
      </c>
      <c r="H128">
        <v>30</v>
      </c>
      <c r="I128">
        <v>0</v>
      </c>
    </row>
    <row r="129" spans="1:9" x14ac:dyDescent="0.25">
      <c r="A129">
        <v>1</v>
      </c>
      <c r="B129">
        <v>118</v>
      </c>
      <c r="C129">
        <v>58</v>
      </c>
      <c r="D129">
        <v>36</v>
      </c>
      <c r="E129">
        <v>94</v>
      </c>
      <c r="F129">
        <v>33.299999999999997</v>
      </c>
      <c r="G129">
        <v>0.26100000000000001</v>
      </c>
      <c r="H129">
        <v>23</v>
      </c>
      <c r="I129">
        <v>0</v>
      </c>
    </row>
    <row r="130" spans="1:9" x14ac:dyDescent="0.25">
      <c r="A130">
        <v>1</v>
      </c>
      <c r="B130">
        <v>117</v>
      </c>
      <c r="C130">
        <v>88</v>
      </c>
      <c r="D130">
        <v>24</v>
      </c>
      <c r="E130">
        <v>145</v>
      </c>
      <c r="F130">
        <v>34.5</v>
      </c>
      <c r="G130">
        <v>0.40300000000000002</v>
      </c>
      <c r="H130">
        <v>40</v>
      </c>
      <c r="I130">
        <v>1</v>
      </c>
    </row>
    <row r="131" spans="1:9" x14ac:dyDescent="0.25">
      <c r="A131">
        <v>0</v>
      </c>
      <c r="B131">
        <v>105</v>
      </c>
      <c r="C131">
        <v>84</v>
      </c>
      <c r="D131">
        <v>0</v>
      </c>
      <c r="E131">
        <v>0</v>
      </c>
      <c r="F131">
        <v>27.9</v>
      </c>
      <c r="G131">
        <v>0.74099999999999999</v>
      </c>
      <c r="H131">
        <v>62</v>
      </c>
      <c r="I131">
        <v>1</v>
      </c>
    </row>
    <row r="132" spans="1:9" x14ac:dyDescent="0.25">
      <c r="A132">
        <v>4</v>
      </c>
      <c r="B132">
        <v>173</v>
      </c>
      <c r="C132">
        <v>70</v>
      </c>
      <c r="D132">
        <v>14</v>
      </c>
      <c r="E132">
        <v>168</v>
      </c>
      <c r="F132">
        <v>29.7</v>
      </c>
      <c r="G132">
        <v>0.36099999999999999</v>
      </c>
      <c r="H132">
        <v>33</v>
      </c>
      <c r="I132">
        <v>1</v>
      </c>
    </row>
    <row r="133" spans="1:9" x14ac:dyDescent="0.25">
      <c r="A133">
        <v>9</v>
      </c>
      <c r="B133">
        <v>122</v>
      </c>
      <c r="C133">
        <v>56</v>
      </c>
      <c r="D133">
        <v>0</v>
      </c>
      <c r="E133">
        <v>0</v>
      </c>
      <c r="F133">
        <v>33.299999999999997</v>
      </c>
      <c r="G133">
        <v>1.1140000000000001</v>
      </c>
      <c r="H133">
        <v>33</v>
      </c>
      <c r="I133">
        <v>1</v>
      </c>
    </row>
    <row r="134" spans="1:9" x14ac:dyDescent="0.25">
      <c r="A134">
        <v>3</v>
      </c>
      <c r="B134">
        <v>170</v>
      </c>
      <c r="C134">
        <v>64</v>
      </c>
      <c r="D134">
        <v>37</v>
      </c>
      <c r="E134">
        <v>225</v>
      </c>
      <c r="F134">
        <v>34.5</v>
      </c>
      <c r="G134">
        <v>0.35599999999999998</v>
      </c>
      <c r="H134">
        <v>30</v>
      </c>
      <c r="I134">
        <v>1</v>
      </c>
    </row>
    <row r="135" spans="1:9" x14ac:dyDescent="0.25">
      <c r="A135">
        <v>8</v>
      </c>
      <c r="B135">
        <v>84</v>
      </c>
      <c r="C135">
        <v>74</v>
      </c>
      <c r="D135">
        <v>31</v>
      </c>
      <c r="E135">
        <v>0</v>
      </c>
      <c r="F135">
        <v>38.299999999999997</v>
      </c>
      <c r="G135">
        <v>0.45700000000000002</v>
      </c>
      <c r="H135">
        <v>39</v>
      </c>
      <c r="I135">
        <v>0</v>
      </c>
    </row>
    <row r="136" spans="1:9" x14ac:dyDescent="0.25">
      <c r="A136">
        <v>2</v>
      </c>
      <c r="B136">
        <v>96</v>
      </c>
      <c r="C136">
        <v>68</v>
      </c>
      <c r="D136">
        <v>13</v>
      </c>
      <c r="E136">
        <v>49</v>
      </c>
      <c r="F136">
        <v>21.1</v>
      </c>
      <c r="G136">
        <v>0.64700000000000002</v>
      </c>
      <c r="H136">
        <v>26</v>
      </c>
      <c r="I136">
        <v>0</v>
      </c>
    </row>
    <row r="137" spans="1:9" x14ac:dyDescent="0.25">
      <c r="A137">
        <v>2</v>
      </c>
      <c r="B137">
        <v>125</v>
      </c>
      <c r="C137">
        <v>60</v>
      </c>
      <c r="D137">
        <v>20</v>
      </c>
      <c r="E137">
        <v>140</v>
      </c>
      <c r="F137">
        <v>33.799999999999997</v>
      </c>
      <c r="G137">
        <v>8.7999999999999995E-2</v>
      </c>
      <c r="H137">
        <v>31</v>
      </c>
      <c r="I137">
        <v>0</v>
      </c>
    </row>
    <row r="138" spans="1:9" x14ac:dyDescent="0.25">
      <c r="A138">
        <v>0</v>
      </c>
      <c r="B138">
        <v>100</v>
      </c>
      <c r="C138">
        <v>70</v>
      </c>
      <c r="D138">
        <v>26</v>
      </c>
      <c r="E138">
        <v>50</v>
      </c>
      <c r="F138">
        <v>30.8</v>
      </c>
      <c r="G138">
        <v>0.59699999999999998</v>
      </c>
      <c r="H138">
        <v>21</v>
      </c>
      <c r="I138">
        <v>0</v>
      </c>
    </row>
    <row r="139" spans="1:9" x14ac:dyDescent="0.25">
      <c r="A139">
        <v>0</v>
      </c>
      <c r="B139">
        <v>93</v>
      </c>
      <c r="C139">
        <v>60</v>
      </c>
      <c r="D139">
        <v>25</v>
      </c>
      <c r="E139">
        <v>92</v>
      </c>
      <c r="F139">
        <v>28.7</v>
      </c>
      <c r="G139">
        <v>0.53200000000000003</v>
      </c>
      <c r="H139">
        <v>22</v>
      </c>
      <c r="I139">
        <v>0</v>
      </c>
    </row>
    <row r="140" spans="1:9" x14ac:dyDescent="0.25">
      <c r="A140">
        <v>0</v>
      </c>
      <c r="B140">
        <v>129</v>
      </c>
      <c r="C140">
        <v>80</v>
      </c>
      <c r="D140">
        <v>0</v>
      </c>
      <c r="E140">
        <v>0</v>
      </c>
      <c r="F140">
        <v>31.2</v>
      </c>
      <c r="G140">
        <v>0.70299999999999996</v>
      </c>
      <c r="H140">
        <v>29</v>
      </c>
      <c r="I140">
        <v>0</v>
      </c>
    </row>
    <row r="141" spans="1:9" x14ac:dyDescent="0.25">
      <c r="A141">
        <v>5</v>
      </c>
      <c r="B141">
        <v>105</v>
      </c>
      <c r="C141">
        <v>72</v>
      </c>
      <c r="D141">
        <v>29</v>
      </c>
      <c r="E141">
        <v>325</v>
      </c>
      <c r="F141">
        <v>36.9</v>
      </c>
      <c r="G141">
        <v>0.159</v>
      </c>
      <c r="H141">
        <v>28</v>
      </c>
      <c r="I141">
        <v>0</v>
      </c>
    </row>
    <row r="142" spans="1:9" x14ac:dyDescent="0.25">
      <c r="A142">
        <v>3</v>
      </c>
      <c r="B142">
        <v>128</v>
      </c>
      <c r="C142">
        <v>78</v>
      </c>
      <c r="D142">
        <v>0</v>
      </c>
      <c r="E142">
        <v>0</v>
      </c>
      <c r="F142">
        <v>21.1</v>
      </c>
      <c r="G142">
        <v>0.26800000000000002</v>
      </c>
      <c r="H142">
        <v>55</v>
      </c>
      <c r="I142">
        <v>0</v>
      </c>
    </row>
    <row r="143" spans="1:9" x14ac:dyDescent="0.25">
      <c r="A143">
        <v>5</v>
      </c>
      <c r="B143">
        <v>106</v>
      </c>
      <c r="C143">
        <v>82</v>
      </c>
      <c r="D143">
        <v>30</v>
      </c>
      <c r="E143">
        <v>0</v>
      </c>
      <c r="F143">
        <v>39.5</v>
      </c>
      <c r="G143">
        <v>0.28599999999999998</v>
      </c>
      <c r="H143">
        <v>38</v>
      </c>
      <c r="I143">
        <v>0</v>
      </c>
    </row>
    <row r="144" spans="1:9" x14ac:dyDescent="0.25">
      <c r="A144">
        <v>2</v>
      </c>
      <c r="B144">
        <v>108</v>
      </c>
      <c r="C144">
        <v>52</v>
      </c>
      <c r="D144">
        <v>26</v>
      </c>
      <c r="E144">
        <v>63</v>
      </c>
      <c r="F144">
        <v>32.5</v>
      </c>
      <c r="G144">
        <v>0.318</v>
      </c>
      <c r="H144">
        <v>22</v>
      </c>
      <c r="I144">
        <v>0</v>
      </c>
    </row>
    <row r="145" spans="1:9" x14ac:dyDescent="0.25">
      <c r="A145">
        <v>10</v>
      </c>
      <c r="B145">
        <v>108</v>
      </c>
      <c r="C145">
        <v>66</v>
      </c>
      <c r="D145">
        <v>0</v>
      </c>
      <c r="E145">
        <v>0</v>
      </c>
      <c r="F145">
        <v>32.4</v>
      </c>
      <c r="G145">
        <v>0.27200000000000002</v>
      </c>
      <c r="H145">
        <v>42</v>
      </c>
      <c r="I145">
        <v>1</v>
      </c>
    </row>
    <row r="146" spans="1:9" x14ac:dyDescent="0.25">
      <c r="A146">
        <v>4</v>
      </c>
      <c r="B146">
        <v>154</v>
      </c>
      <c r="C146">
        <v>62</v>
      </c>
      <c r="D146">
        <v>31</v>
      </c>
      <c r="E146">
        <v>284</v>
      </c>
      <c r="F146">
        <v>32.799999999999997</v>
      </c>
      <c r="G146">
        <v>0.23699999999999999</v>
      </c>
      <c r="H146">
        <v>23</v>
      </c>
      <c r="I146">
        <v>0</v>
      </c>
    </row>
    <row r="147" spans="1:9" x14ac:dyDescent="0.25">
      <c r="A147">
        <v>0</v>
      </c>
      <c r="B147">
        <v>102</v>
      </c>
      <c r="C147">
        <v>75</v>
      </c>
      <c r="D147">
        <v>23</v>
      </c>
      <c r="E147">
        <v>0</v>
      </c>
      <c r="F147">
        <v>0</v>
      </c>
      <c r="G147">
        <v>0.57199999999999995</v>
      </c>
      <c r="H147">
        <v>21</v>
      </c>
      <c r="I147">
        <v>0</v>
      </c>
    </row>
    <row r="148" spans="1:9" x14ac:dyDescent="0.25">
      <c r="A148">
        <v>9</v>
      </c>
      <c r="B148">
        <v>57</v>
      </c>
      <c r="C148">
        <v>80</v>
      </c>
      <c r="D148">
        <v>37</v>
      </c>
      <c r="E148">
        <v>0</v>
      </c>
      <c r="F148">
        <v>32.799999999999997</v>
      </c>
      <c r="G148">
        <v>9.6000000000000002E-2</v>
      </c>
      <c r="H148">
        <v>41</v>
      </c>
      <c r="I148">
        <v>0</v>
      </c>
    </row>
    <row r="149" spans="1:9" x14ac:dyDescent="0.25">
      <c r="A149">
        <v>2</v>
      </c>
      <c r="B149">
        <v>106</v>
      </c>
      <c r="C149">
        <v>64</v>
      </c>
      <c r="D149">
        <v>35</v>
      </c>
      <c r="E149">
        <v>119</v>
      </c>
      <c r="F149">
        <v>30.5</v>
      </c>
      <c r="G149">
        <v>1.4</v>
      </c>
      <c r="H149">
        <v>34</v>
      </c>
      <c r="I149">
        <v>0</v>
      </c>
    </row>
    <row r="150" spans="1:9" x14ac:dyDescent="0.25">
      <c r="A150">
        <v>5</v>
      </c>
      <c r="B150">
        <v>147</v>
      </c>
      <c r="C150">
        <v>78</v>
      </c>
      <c r="D150">
        <v>0</v>
      </c>
      <c r="E150">
        <v>0</v>
      </c>
      <c r="F150">
        <v>33.700000000000003</v>
      </c>
      <c r="G150">
        <v>0.218</v>
      </c>
      <c r="H150">
        <v>65</v>
      </c>
      <c r="I150">
        <v>0</v>
      </c>
    </row>
    <row r="151" spans="1:9" x14ac:dyDescent="0.25">
      <c r="A151">
        <v>2</v>
      </c>
      <c r="B151">
        <v>90</v>
      </c>
      <c r="C151">
        <v>70</v>
      </c>
      <c r="D151">
        <v>17</v>
      </c>
      <c r="E151">
        <v>0</v>
      </c>
      <c r="F151">
        <v>27.3</v>
      </c>
      <c r="G151">
        <v>8.5000000000000006E-2</v>
      </c>
      <c r="H151">
        <v>22</v>
      </c>
      <c r="I151">
        <v>0</v>
      </c>
    </row>
    <row r="152" spans="1:9" x14ac:dyDescent="0.25">
      <c r="A152">
        <v>1</v>
      </c>
      <c r="B152">
        <v>136</v>
      </c>
      <c r="C152">
        <v>74</v>
      </c>
      <c r="D152">
        <v>50</v>
      </c>
      <c r="E152">
        <v>204</v>
      </c>
      <c r="F152">
        <v>37.4</v>
      </c>
      <c r="G152">
        <v>0.39900000000000002</v>
      </c>
      <c r="H152">
        <v>24</v>
      </c>
      <c r="I152">
        <v>0</v>
      </c>
    </row>
    <row r="153" spans="1:9" x14ac:dyDescent="0.25">
      <c r="A153">
        <v>4</v>
      </c>
      <c r="B153">
        <v>114</v>
      </c>
      <c r="C153">
        <v>65</v>
      </c>
      <c r="D153">
        <v>0</v>
      </c>
      <c r="E153">
        <v>0</v>
      </c>
      <c r="F153">
        <v>21.9</v>
      </c>
      <c r="G153">
        <v>0.432</v>
      </c>
      <c r="H153">
        <v>37</v>
      </c>
      <c r="I153">
        <v>0</v>
      </c>
    </row>
    <row r="154" spans="1:9" x14ac:dyDescent="0.25">
      <c r="A154">
        <v>9</v>
      </c>
      <c r="B154">
        <v>156</v>
      </c>
      <c r="C154">
        <v>86</v>
      </c>
      <c r="D154">
        <v>28</v>
      </c>
      <c r="E154">
        <v>155</v>
      </c>
      <c r="F154">
        <v>34.299999999999997</v>
      </c>
      <c r="G154">
        <v>1.1890000000000001</v>
      </c>
      <c r="H154">
        <v>42</v>
      </c>
      <c r="I154">
        <v>1</v>
      </c>
    </row>
    <row r="155" spans="1:9" x14ac:dyDescent="0.25">
      <c r="A155">
        <v>1</v>
      </c>
      <c r="B155">
        <v>153</v>
      </c>
      <c r="C155">
        <v>82</v>
      </c>
      <c r="D155">
        <v>42</v>
      </c>
      <c r="E155">
        <v>485</v>
      </c>
      <c r="F155">
        <v>40.6</v>
      </c>
      <c r="G155">
        <v>0.68700000000000006</v>
      </c>
      <c r="H155">
        <v>23</v>
      </c>
      <c r="I155">
        <v>0</v>
      </c>
    </row>
    <row r="156" spans="1:9" x14ac:dyDescent="0.25">
      <c r="A156">
        <v>8</v>
      </c>
      <c r="B156">
        <v>188</v>
      </c>
      <c r="C156">
        <v>78</v>
      </c>
      <c r="D156">
        <v>0</v>
      </c>
      <c r="E156">
        <v>0</v>
      </c>
      <c r="F156">
        <v>47.9</v>
      </c>
      <c r="G156">
        <v>0.13700000000000001</v>
      </c>
      <c r="H156">
        <v>43</v>
      </c>
      <c r="I156">
        <v>1</v>
      </c>
    </row>
    <row r="157" spans="1:9" x14ac:dyDescent="0.25">
      <c r="A157">
        <v>7</v>
      </c>
      <c r="B157">
        <v>152</v>
      </c>
      <c r="C157">
        <v>88</v>
      </c>
      <c r="D157">
        <v>44</v>
      </c>
      <c r="E157">
        <v>0</v>
      </c>
      <c r="F157">
        <v>50</v>
      </c>
      <c r="G157">
        <v>0.33700000000000002</v>
      </c>
      <c r="H157">
        <v>36</v>
      </c>
      <c r="I157">
        <v>1</v>
      </c>
    </row>
    <row r="158" spans="1:9" x14ac:dyDescent="0.25">
      <c r="A158">
        <v>2</v>
      </c>
      <c r="B158">
        <v>99</v>
      </c>
      <c r="C158">
        <v>52</v>
      </c>
      <c r="D158">
        <v>15</v>
      </c>
      <c r="E158">
        <v>94</v>
      </c>
      <c r="F158">
        <v>24.6</v>
      </c>
      <c r="G158">
        <v>0.63700000000000001</v>
      </c>
      <c r="H158">
        <v>21</v>
      </c>
      <c r="I158">
        <v>0</v>
      </c>
    </row>
    <row r="159" spans="1:9" x14ac:dyDescent="0.25">
      <c r="A159">
        <v>1</v>
      </c>
      <c r="B159">
        <v>109</v>
      </c>
      <c r="C159">
        <v>56</v>
      </c>
      <c r="D159">
        <v>21</v>
      </c>
      <c r="E159">
        <v>135</v>
      </c>
      <c r="F159">
        <v>25.2</v>
      </c>
      <c r="G159">
        <v>0.83299999999999996</v>
      </c>
      <c r="H159">
        <v>23</v>
      </c>
      <c r="I159">
        <v>0</v>
      </c>
    </row>
    <row r="160" spans="1:9" x14ac:dyDescent="0.25">
      <c r="A160">
        <v>2</v>
      </c>
      <c r="B160">
        <v>88</v>
      </c>
      <c r="C160">
        <v>74</v>
      </c>
      <c r="D160">
        <v>19</v>
      </c>
      <c r="E160">
        <v>53</v>
      </c>
      <c r="F160">
        <v>29</v>
      </c>
      <c r="G160">
        <v>0.22900000000000001</v>
      </c>
      <c r="H160">
        <v>22</v>
      </c>
      <c r="I160">
        <v>0</v>
      </c>
    </row>
    <row r="161" spans="1:9" x14ac:dyDescent="0.25">
      <c r="A161">
        <v>17</v>
      </c>
      <c r="B161">
        <v>163</v>
      </c>
      <c r="C161">
        <v>72</v>
      </c>
      <c r="D161">
        <v>41</v>
      </c>
      <c r="E161">
        <v>114</v>
      </c>
      <c r="F161">
        <v>40.9</v>
      </c>
      <c r="G161">
        <v>0.81699999999999995</v>
      </c>
      <c r="H161">
        <v>47</v>
      </c>
      <c r="I161">
        <v>1</v>
      </c>
    </row>
    <row r="162" spans="1:9" x14ac:dyDescent="0.25">
      <c r="A162">
        <v>4</v>
      </c>
      <c r="B162">
        <v>151</v>
      </c>
      <c r="C162">
        <v>90</v>
      </c>
      <c r="D162">
        <v>38</v>
      </c>
      <c r="E162">
        <v>0</v>
      </c>
      <c r="F162">
        <v>29.7</v>
      </c>
      <c r="G162">
        <v>0.29399999999999998</v>
      </c>
      <c r="H162">
        <v>36</v>
      </c>
      <c r="I162">
        <v>0</v>
      </c>
    </row>
    <row r="163" spans="1:9" x14ac:dyDescent="0.25">
      <c r="A163">
        <v>7</v>
      </c>
      <c r="B163">
        <v>102</v>
      </c>
      <c r="C163">
        <v>74</v>
      </c>
      <c r="D163">
        <v>40</v>
      </c>
      <c r="E163">
        <v>105</v>
      </c>
      <c r="F163">
        <v>37.200000000000003</v>
      </c>
      <c r="G163">
        <v>0.20399999999999999</v>
      </c>
      <c r="H163">
        <v>45</v>
      </c>
      <c r="I163">
        <v>0</v>
      </c>
    </row>
    <row r="164" spans="1:9" x14ac:dyDescent="0.25">
      <c r="A164">
        <v>0</v>
      </c>
      <c r="B164">
        <v>114</v>
      </c>
      <c r="C164">
        <v>80</v>
      </c>
      <c r="D164">
        <v>34</v>
      </c>
      <c r="E164">
        <v>285</v>
      </c>
      <c r="F164">
        <v>44.2</v>
      </c>
      <c r="G164">
        <v>0.16700000000000001</v>
      </c>
      <c r="H164">
        <v>27</v>
      </c>
      <c r="I164">
        <v>0</v>
      </c>
    </row>
    <row r="165" spans="1:9" x14ac:dyDescent="0.25">
      <c r="A165">
        <v>2</v>
      </c>
      <c r="B165">
        <v>100</v>
      </c>
      <c r="C165">
        <v>64</v>
      </c>
      <c r="D165">
        <v>23</v>
      </c>
      <c r="E165">
        <v>0</v>
      </c>
      <c r="F165">
        <v>29.7</v>
      </c>
      <c r="G165">
        <v>0.36799999999999999</v>
      </c>
      <c r="H165">
        <v>21</v>
      </c>
      <c r="I165">
        <v>0</v>
      </c>
    </row>
    <row r="166" spans="1:9" x14ac:dyDescent="0.25">
      <c r="A166">
        <v>0</v>
      </c>
      <c r="B166">
        <v>131</v>
      </c>
      <c r="C166">
        <v>88</v>
      </c>
      <c r="D166">
        <v>0</v>
      </c>
      <c r="E166">
        <v>0</v>
      </c>
      <c r="F166">
        <v>31.6</v>
      </c>
      <c r="G166">
        <v>0.74299999999999999</v>
      </c>
      <c r="H166">
        <v>32</v>
      </c>
      <c r="I166">
        <v>1</v>
      </c>
    </row>
    <row r="167" spans="1:9" x14ac:dyDescent="0.25">
      <c r="A167">
        <v>6</v>
      </c>
      <c r="B167">
        <v>104</v>
      </c>
      <c r="C167">
        <v>74</v>
      </c>
      <c r="D167">
        <v>18</v>
      </c>
      <c r="E167">
        <v>156</v>
      </c>
      <c r="F167">
        <v>29.9</v>
      </c>
      <c r="G167">
        <v>0.72199999999999998</v>
      </c>
      <c r="H167">
        <v>41</v>
      </c>
      <c r="I167">
        <v>1</v>
      </c>
    </row>
    <row r="168" spans="1:9" x14ac:dyDescent="0.25">
      <c r="A168">
        <v>3</v>
      </c>
      <c r="B168">
        <v>148</v>
      </c>
      <c r="C168">
        <v>66</v>
      </c>
      <c r="D168">
        <v>25</v>
      </c>
      <c r="E168">
        <v>0</v>
      </c>
      <c r="F168">
        <v>32.5</v>
      </c>
      <c r="G168">
        <v>0.25600000000000001</v>
      </c>
      <c r="H168">
        <v>22</v>
      </c>
      <c r="I168">
        <v>0</v>
      </c>
    </row>
    <row r="169" spans="1:9" x14ac:dyDescent="0.25">
      <c r="A169">
        <v>4</v>
      </c>
      <c r="B169">
        <v>120</v>
      </c>
      <c r="C169">
        <v>68</v>
      </c>
      <c r="D169">
        <v>0</v>
      </c>
      <c r="E169">
        <v>0</v>
      </c>
      <c r="F169">
        <v>29.6</v>
      </c>
      <c r="G169">
        <v>0.70899999999999996</v>
      </c>
      <c r="H169">
        <v>34</v>
      </c>
      <c r="I169">
        <v>0</v>
      </c>
    </row>
    <row r="170" spans="1:9" x14ac:dyDescent="0.25">
      <c r="A170">
        <v>4</v>
      </c>
      <c r="B170">
        <v>110</v>
      </c>
      <c r="C170">
        <v>66</v>
      </c>
      <c r="D170">
        <v>0</v>
      </c>
      <c r="E170">
        <v>0</v>
      </c>
      <c r="F170">
        <v>31.9</v>
      </c>
      <c r="G170">
        <v>0.47099999999999997</v>
      </c>
      <c r="H170">
        <v>29</v>
      </c>
      <c r="I170">
        <v>0</v>
      </c>
    </row>
    <row r="171" spans="1:9" x14ac:dyDescent="0.25">
      <c r="A171">
        <v>3</v>
      </c>
      <c r="B171">
        <v>111</v>
      </c>
      <c r="C171">
        <v>90</v>
      </c>
      <c r="D171">
        <v>12</v>
      </c>
      <c r="E171">
        <v>78</v>
      </c>
      <c r="F171">
        <v>28.4</v>
      </c>
      <c r="G171">
        <v>0.495</v>
      </c>
      <c r="H171">
        <v>29</v>
      </c>
      <c r="I171">
        <v>0</v>
      </c>
    </row>
    <row r="172" spans="1:9" x14ac:dyDescent="0.25">
      <c r="A172">
        <v>6</v>
      </c>
      <c r="B172">
        <v>102</v>
      </c>
      <c r="C172">
        <v>82</v>
      </c>
      <c r="D172">
        <v>0</v>
      </c>
      <c r="E172">
        <v>0</v>
      </c>
      <c r="F172">
        <v>30.8</v>
      </c>
      <c r="G172">
        <v>0.18</v>
      </c>
      <c r="H172">
        <v>36</v>
      </c>
      <c r="I172">
        <v>1</v>
      </c>
    </row>
    <row r="173" spans="1:9" x14ac:dyDescent="0.25">
      <c r="A173">
        <v>6</v>
      </c>
      <c r="B173">
        <v>134</v>
      </c>
      <c r="C173">
        <v>70</v>
      </c>
      <c r="D173">
        <v>23</v>
      </c>
      <c r="E173">
        <v>130</v>
      </c>
      <c r="F173">
        <v>35.4</v>
      </c>
      <c r="G173">
        <v>0.54200000000000004</v>
      </c>
      <c r="H173">
        <v>29</v>
      </c>
      <c r="I173">
        <v>1</v>
      </c>
    </row>
    <row r="174" spans="1:9" x14ac:dyDescent="0.25">
      <c r="A174">
        <v>2</v>
      </c>
      <c r="B174">
        <v>87</v>
      </c>
      <c r="C174">
        <v>0</v>
      </c>
      <c r="D174">
        <v>23</v>
      </c>
      <c r="E174">
        <v>0</v>
      </c>
      <c r="F174">
        <v>28.9</v>
      </c>
      <c r="G174">
        <v>0.77300000000000002</v>
      </c>
      <c r="H174">
        <v>25</v>
      </c>
      <c r="I174">
        <v>0</v>
      </c>
    </row>
    <row r="175" spans="1:9" x14ac:dyDescent="0.25">
      <c r="A175">
        <v>1</v>
      </c>
      <c r="B175">
        <v>79</v>
      </c>
      <c r="C175">
        <v>60</v>
      </c>
      <c r="D175">
        <v>42</v>
      </c>
      <c r="E175">
        <v>48</v>
      </c>
      <c r="F175">
        <v>43.5</v>
      </c>
      <c r="G175">
        <v>0.67800000000000005</v>
      </c>
      <c r="H175">
        <v>23</v>
      </c>
      <c r="I175">
        <v>0</v>
      </c>
    </row>
    <row r="176" spans="1:9" x14ac:dyDescent="0.25">
      <c r="A176">
        <v>2</v>
      </c>
      <c r="B176">
        <v>75</v>
      </c>
      <c r="C176">
        <v>64</v>
      </c>
      <c r="D176">
        <v>24</v>
      </c>
      <c r="E176">
        <v>55</v>
      </c>
      <c r="F176">
        <v>29.7</v>
      </c>
      <c r="G176">
        <v>0.37</v>
      </c>
      <c r="H176">
        <v>33</v>
      </c>
      <c r="I176">
        <v>0</v>
      </c>
    </row>
    <row r="177" spans="1:9" x14ac:dyDescent="0.25">
      <c r="A177">
        <v>8</v>
      </c>
      <c r="B177">
        <v>179</v>
      </c>
      <c r="C177">
        <v>72</v>
      </c>
      <c r="D177">
        <v>42</v>
      </c>
      <c r="E177">
        <v>130</v>
      </c>
      <c r="F177">
        <v>32.700000000000003</v>
      </c>
      <c r="G177">
        <v>0.71899999999999997</v>
      </c>
      <c r="H177">
        <v>36</v>
      </c>
      <c r="I177">
        <v>1</v>
      </c>
    </row>
    <row r="178" spans="1:9" x14ac:dyDescent="0.25">
      <c r="A178">
        <v>6</v>
      </c>
      <c r="B178">
        <v>85</v>
      </c>
      <c r="C178">
        <v>78</v>
      </c>
      <c r="D178">
        <v>0</v>
      </c>
      <c r="E178">
        <v>0</v>
      </c>
      <c r="F178">
        <v>31.2</v>
      </c>
      <c r="G178">
        <v>0.38200000000000001</v>
      </c>
      <c r="H178">
        <v>42</v>
      </c>
      <c r="I178">
        <v>0</v>
      </c>
    </row>
    <row r="179" spans="1:9" x14ac:dyDescent="0.25">
      <c r="A179">
        <v>0</v>
      </c>
      <c r="B179">
        <v>129</v>
      </c>
      <c r="C179">
        <v>110</v>
      </c>
      <c r="D179">
        <v>46</v>
      </c>
      <c r="E179">
        <v>130</v>
      </c>
      <c r="F179">
        <v>67.099999999999994</v>
      </c>
      <c r="G179">
        <v>0.31900000000000001</v>
      </c>
      <c r="H179">
        <v>26</v>
      </c>
      <c r="I179">
        <v>1</v>
      </c>
    </row>
    <row r="180" spans="1:9" x14ac:dyDescent="0.25">
      <c r="A180">
        <v>5</v>
      </c>
      <c r="B180">
        <v>143</v>
      </c>
      <c r="C180">
        <v>78</v>
      </c>
      <c r="D180">
        <v>0</v>
      </c>
      <c r="E180">
        <v>0</v>
      </c>
      <c r="F180">
        <v>45</v>
      </c>
      <c r="G180">
        <v>0.19</v>
      </c>
      <c r="H180">
        <v>47</v>
      </c>
      <c r="I180">
        <v>0</v>
      </c>
    </row>
    <row r="181" spans="1:9" x14ac:dyDescent="0.25">
      <c r="A181">
        <v>5</v>
      </c>
      <c r="B181">
        <v>130</v>
      </c>
      <c r="C181">
        <v>82</v>
      </c>
      <c r="D181">
        <v>0</v>
      </c>
      <c r="E181">
        <v>0</v>
      </c>
      <c r="F181">
        <v>39.1</v>
      </c>
      <c r="G181">
        <v>0.95599999999999996</v>
      </c>
      <c r="H181">
        <v>37</v>
      </c>
      <c r="I181">
        <v>1</v>
      </c>
    </row>
    <row r="182" spans="1:9" x14ac:dyDescent="0.25">
      <c r="A182">
        <v>6</v>
      </c>
      <c r="B182">
        <v>87</v>
      </c>
      <c r="C182">
        <v>80</v>
      </c>
      <c r="D182">
        <v>0</v>
      </c>
      <c r="E182">
        <v>0</v>
      </c>
      <c r="F182">
        <v>23.2</v>
      </c>
      <c r="G182">
        <v>8.4000000000000005E-2</v>
      </c>
      <c r="H182">
        <v>32</v>
      </c>
      <c r="I182">
        <v>0</v>
      </c>
    </row>
    <row r="183" spans="1:9" x14ac:dyDescent="0.25">
      <c r="A183">
        <v>0</v>
      </c>
      <c r="B183">
        <v>119</v>
      </c>
      <c r="C183">
        <v>64</v>
      </c>
      <c r="D183">
        <v>18</v>
      </c>
      <c r="E183">
        <v>92</v>
      </c>
      <c r="F183">
        <v>34.9</v>
      </c>
      <c r="G183">
        <v>0.72499999999999998</v>
      </c>
      <c r="H183">
        <v>23</v>
      </c>
      <c r="I183">
        <v>0</v>
      </c>
    </row>
    <row r="184" spans="1:9" x14ac:dyDescent="0.25">
      <c r="A184">
        <v>1</v>
      </c>
      <c r="B184">
        <v>0</v>
      </c>
      <c r="C184">
        <v>74</v>
      </c>
      <c r="D184">
        <v>20</v>
      </c>
      <c r="E184">
        <v>23</v>
      </c>
      <c r="F184">
        <v>27.7</v>
      </c>
      <c r="G184">
        <v>0.29899999999999999</v>
      </c>
      <c r="H184">
        <v>21</v>
      </c>
      <c r="I184">
        <v>0</v>
      </c>
    </row>
    <row r="185" spans="1:9" x14ac:dyDescent="0.25">
      <c r="A185">
        <v>5</v>
      </c>
      <c r="B185">
        <v>73</v>
      </c>
      <c r="C185">
        <v>60</v>
      </c>
      <c r="D185">
        <v>0</v>
      </c>
      <c r="E185">
        <v>0</v>
      </c>
      <c r="F185">
        <v>26.8</v>
      </c>
      <c r="G185">
        <v>0.26800000000000002</v>
      </c>
      <c r="H185">
        <v>27</v>
      </c>
      <c r="I185">
        <v>0</v>
      </c>
    </row>
    <row r="186" spans="1:9" x14ac:dyDescent="0.25">
      <c r="A186">
        <v>4</v>
      </c>
      <c r="B186">
        <v>141</v>
      </c>
      <c r="C186">
        <v>74</v>
      </c>
      <c r="D186">
        <v>0</v>
      </c>
      <c r="E186">
        <v>0</v>
      </c>
      <c r="F186">
        <v>27.6</v>
      </c>
      <c r="G186">
        <v>0.24399999999999999</v>
      </c>
      <c r="H186">
        <v>40</v>
      </c>
      <c r="I186">
        <v>0</v>
      </c>
    </row>
    <row r="187" spans="1:9" x14ac:dyDescent="0.25">
      <c r="A187">
        <v>7</v>
      </c>
      <c r="B187">
        <v>194</v>
      </c>
      <c r="C187">
        <v>68</v>
      </c>
      <c r="D187">
        <v>28</v>
      </c>
      <c r="E187">
        <v>0</v>
      </c>
      <c r="F187">
        <v>35.9</v>
      </c>
      <c r="G187">
        <v>0.745</v>
      </c>
      <c r="H187">
        <v>41</v>
      </c>
      <c r="I187">
        <v>1</v>
      </c>
    </row>
    <row r="188" spans="1:9" x14ac:dyDescent="0.25">
      <c r="A188">
        <v>8</v>
      </c>
      <c r="B188">
        <v>181</v>
      </c>
      <c r="C188">
        <v>68</v>
      </c>
      <c r="D188">
        <v>36</v>
      </c>
      <c r="E188">
        <v>495</v>
      </c>
      <c r="F188">
        <v>30.1</v>
      </c>
      <c r="G188">
        <v>0.61499999999999999</v>
      </c>
      <c r="H188">
        <v>60</v>
      </c>
      <c r="I188">
        <v>1</v>
      </c>
    </row>
    <row r="189" spans="1:9" x14ac:dyDescent="0.25">
      <c r="A189">
        <v>1</v>
      </c>
      <c r="B189">
        <v>128</v>
      </c>
      <c r="C189">
        <v>98</v>
      </c>
      <c r="D189">
        <v>41</v>
      </c>
      <c r="E189">
        <v>58</v>
      </c>
      <c r="F189">
        <v>32</v>
      </c>
      <c r="G189">
        <v>1.321</v>
      </c>
      <c r="H189">
        <v>33</v>
      </c>
      <c r="I189">
        <v>1</v>
      </c>
    </row>
    <row r="190" spans="1:9" x14ac:dyDescent="0.25">
      <c r="A190">
        <v>8</v>
      </c>
      <c r="B190">
        <v>109</v>
      </c>
      <c r="C190">
        <v>76</v>
      </c>
      <c r="D190">
        <v>39</v>
      </c>
      <c r="E190">
        <v>114</v>
      </c>
      <c r="F190">
        <v>27.9</v>
      </c>
      <c r="G190">
        <v>0.64</v>
      </c>
      <c r="H190">
        <v>31</v>
      </c>
      <c r="I190">
        <v>1</v>
      </c>
    </row>
    <row r="191" spans="1:9" x14ac:dyDescent="0.25">
      <c r="A191">
        <v>5</v>
      </c>
      <c r="B191">
        <v>139</v>
      </c>
      <c r="C191">
        <v>80</v>
      </c>
      <c r="D191">
        <v>35</v>
      </c>
      <c r="E191">
        <v>160</v>
      </c>
      <c r="F191">
        <v>31.6</v>
      </c>
      <c r="G191">
        <v>0.36099999999999999</v>
      </c>
      <c r="H191">
        <v>25</v>
      </c>
      <c r="I191">
        <v>1</v>
      </c>
    </row>
    <row r="192" spans="1:9" x14ac:dyDescent="0.25">
      <c r="A192">
        <v>3</v>
      </c>
      <c r="B192">
        <v>111</v>
      </c>
      <c r="C192">
        <v>62</v>
      </c>
      <c r="D192">
        <v>0</v>
      </c>
      <c r="E192">
        <v>0</v>
      </c>
      <c r="F192">
        <v>22.6</v>
      </c>
      <c r="G192">
        <v>0.14199999999999999</v>
      </c>
      <c r="H192">
        <v>21</v>
      </c>
      <c r="I192">
        <v>0</v>
      </c>
    </row>
    <row r="193" spans="1:9" x14ac:dyDescent="0.25">
      <c r="A193">
        <v>9</v>
      </c>
      <c r="B193">
        <v>123</v>
      </c>
      <c r="C193">
        <v>70</v>
      </c>
      <c r="D193">
        <v>44</v>
      </c>
      <c r="E193">
        <v>94</v>
      </c>
      <c r="F193">
        <v>33.1</v>
      </c>
      <c r="G193">
        <v>0.374</v>
      </c>
      <c r="H193">
        <v>40</v>
      </c>
      <c r="I193">
        <v>0</v>
      </c>
    </row>
    <row r="194" spans="1:9" x14ac:dyDescent="0.25">
      <c r="A194">
        <v>7</v>
      </c>
      <c r="B194">
        <v>159</v>
      </c>
      <c r="C194">
        <v>66</v>
      </c>
      <c r="D194">
        <v>0</v>
      </c>
      <c r="E194">
        <v>0</v>
      </c>
      <c r="F194">
        <v>30.4</v>
      </c>
      <c r="G194">
        <v>0.38300000000000001</v>
      </c>
      <c r="H194">
        <v>36</v>
      </c>
      <c r="I194">
        <v>1</v>
      </c>
    </row>
    <row r="195" spans="1:9" x14ac:dyDescent="0.25">
      <c r="A195">
        <v>11</v>
      </c>
      <c r="B195">
        <v>135</v>
      </c>
      <c r="C195">
        <v>0</v>
      </c>
      <c r="D195">
        <v>0</v>
      </c>
      <c r="E195">
        <v>0</v>
      </c>
      <c r="F195">
        <v>52.3</v>
      </c>
      <c r="G195">
        <v>0.57799999999999996</v>
      </c>
      <c r="H195">
        <v>40</v>
      </c>
      <c r="I195">
        <v>1</v>
      </c>
    </row>
    <row r="196" spans="1:9" x14ac:dyDescent="0.25">
      <c r="A196">
        <v>8</v>
      </c>
      <c r="B196">
        <v>85</v>
      </c>
      <c r="C196">
        <v>55</v>
      </c>
      <c r="D196">
        <v>20</v>
      </c>
      <c r="E196">
        <v>0</v>
      </c>
      <c r="F196">
        <v>24.4</v>
      </c>
      <c r="G196">
        <v>0.13600000000000001</v>
      </c>
      <c r="H196">
        <v>42</v>
      </c>
      <c r="I196">
        <v>0</v>
      </c>
    </row>
    <row r="197" spans="1:9" x14ac:dyDescent="0.25">
      <c r="A197">
        <v>5</v>
      </c>
      <c r="B197">
        <v>158</v>
      </c>
      <c r="C197">
        <v>84</v>
      </c>
      <c r="D197">
        <v>41</v>
      </c>
      <c r="E197">
        <v>210</v>
      </c>
      <c r="F197">
        <v>39.4</v>
      </c>
      <c r="G197">
        <v>0.39500000000000002</v>
      </c>
      <c r="H197">
        <v>29</v>
      </c>
      <c r="I197">
        <v>1</v>
      </c>
    </row>
    <row r="198" spans="1:9" x14ac:dyDescent="0.25">
      <c r="A198">
        <v>1</v>
      </c>
      <c r="B198">
        <v>105</v>
      </c>
      <c r="C198">
        <v>58</v>
      </c>
      <c r="D198">
        <v>0</v>
      </c>
      <c r="E198">
        <v>0</v>
      </c>
      <c r="F198">
        <v>24.3</v>
      </c>
      <c r="G198">
        <v>0.187</v>
      </c>
      <c r="H198">
        <v>21</v>
      </c>
      <c r="I198">
        <v>0</v>
      </c>
    </row>
    <row r="199" spans="1:9" x14ac:dyDescent="0.25">
      <c r="A199">
        <v>3</v>
      </c>
      <c r="B199">
        <v>107</v>
      </c>
      <c r="C199">
        <v>62</v>
      </c>
      <c r="D199">
        <v>13</v>
      </c>
      <c r="E199">
        <v>48</v>
      </c>
      <c r="F199">
        <v>22.9</v>
      </c>
      <c r="G199">
        <v>0.67800000000000005</v>
      </c>
      <c r="H199">
        <v>23</v>
      </c>
      <c r="I199">
        <v>1</v>
      </c>
    </row>
    <row r="200" spans="1:9" x14ac:dyDescent="0.25">
      <c r="A200">
        <v>4</v>
      </c>
      <c r="B200">
        <v>109</v>
      </c>
      <c r="C200">
        <v>64</v>
      </c>
      <c r="D200">
        <v>44</v>
      </c>
      <c r="E200">
        <v>99</v>
      </c>
      <c r="F200">
        <v>34.799999999999997</v>
      </c>
      <c r="G200">
        <v>0.90500000000000003</v>
      </c>
      <c r="H200">
        <v>26</v>
      </c>
      <c r="I200">
        <v>1</v>
      </c>
    </row>
    <row r="201" spans="1:9" x14ac:dyDescent="0.25">
      <c r="A201">
        <v>4</v>
      </c>
      <c r="B201">
        <v>148</v>
      </c>
      <c r="C201">
        <v>60</v>
      </c>
      <c r="D201">
        <v>27</v>
      </c>
      <c r="E201">
        <v>318</v>
      </c>
      <c r="F201">
        <v>30.9</v>
      </c>
      <c r="G201">
        <v>0.15</v>
      </c>
      <c r="H201">
        <v>29</v>
      </c>
      <c r="I201">
        <v>1</v>
      </c>
    </row>
    <row r="202" spans="1:9" x14ac:dyDescent="0.25">
      <c r="A202">
        <v>0</v>
      </c>
      <c r="B202">
        <v>113</v>
      </c>
      <c r="C202">
        <v>80</v>
      </c>
      <c r="D202">
        <v>16</v>
      </c>
      <c r="E202">
        <v>0</v>
      </c>
      <c r="F202">
        <v>31</v>
      </c>
      <c r="G202">
        <v>0.874</v>
      </c>
      <c r="H202">
        <v>21</v>
      </c>
      <c r="I202">
        <v>0</v>
      </c>
    </row>
    <row r="203" spans="1:9" x14ac:dyDescent="0.25">
      <c r="A203">
        <v>1</v>
      </c>
      <c r="B203">
        <v>138</v>
      </c>
      <c r="C203">
        <v>82</v>
      </c>
      <c r="D203">
        <v>0</v>
      </c>
      <c r="E203">
        <v>0</v>
      </c>
      <c r="F203">
        <v>40.1</v>
      </c>
      <c r="G203">
        <v>0.23599999999999999</v>
      </c>
      <c r="H203">
        <v>28</v>
      </c>
      <c r="I203">
        <v>0</v>
      </c>
    </row>
    <row r="204" spans="1:9" x14ac:dyDescent="0.25">
      <c r="A204">
        <v>0</v>
      </c>
      <c r="B204">
        <v>108</v>
      </c>
      <c r="C204">
        <v>68</v>
      </c>
      <c r="D204">
        <v>20</v>
      </c>
      <c r="E204">
        <v>0</v>
      </c>
      <c r="F204">
        <v>27.3</v>
      </c>
      <c r="G204">
        <v>0.78700000000000003</v>
      </c>
      <c r="H204">
        <v>32</v>
      </c>
      <c r="I204">
        <v>0</v>
      </c>
    </row>
    <row r="205" spans="1:9" x14ac:dyDescent="0.25">
      <c r="A205">
        <v>2</v>
      </c>
      <c r="B205">
        <v>99</v>
      </c>
      <c r="C205">
        <v>70</v>
      </c>
      <c r="D205">
        <v>16</v>
      </c>
      <c r="E205">
        <v>44</v>
      </c>
      <c r="F205">
        <v>20.399999999999999</v>
      </c>
      <c r="G205">
        <v>0.23499999999999999</v>
      </c>
      <c r="H205">
        <v>27</v>
      </c>
      <c r="I205">
        <v>0</v>
      </c>
    </row>
    <row r="206" spans="1:9" x14ac:dyDescent="0.25">
      <c r="A206">
        <v>6</v>
      </c>
      <c r="B206">
        <v>103</v>
      </c>
      <c r="C206">
        <v>72</v>
      </c>
      <c r="D206">
        <v>32</v>
      </c>
      <c r="E206">
        <v>190</v>
      </c>
      <c r="F206">
        <v>37.700000000000003</v>
      </c>
      <c r="G206">
        <v>0.32400000000000001</v>
      </c>
      <c r="H206">
        <v>55</v>
      </c>
      <c r="I206">
        <v>0</v>
      </c>
    </row>
    <row r="207" spans="1:9" x14ac:dyDescent="0.25">
      <c r="A207">
        <v>5</v>
      </c>
      <c r="B207">
        <v>111</v>
      </c>
      <c r="C207">
        <v>72</v>
      </c>
      <c r="D207">
        <v>28</v>
      </c>
      <c r="E207">
        <v>0</v>
      </c>
      <c r="F207">
        <v>23.9</v>
      </c>
      <c r="G207">
        <v>0.40699999999999997</v>
      </c>
      <c r="H207">
        <v>27</v>
      </c>
      <c r="I207">
        <v>0</v>
      </c>
    </row>
    <row r="208" spans="1:9" x14ac:dyDescent="0.25">
      <c r="A208">
        <v>8</v>
      </c>
      <c r="B208">
        <v>196</v>
      </c>
      <c r="C208">
        <v>76</v>
      </c>
      <c r="D208">
        <v>29</v>
      </c>
      <c r="E208">
        <v>280</v>
      </c>
      <c r="F208">
        <v>37.5</v>
      </c>
      <c r="G208">
        <v>0.60499999999999998</v>
      </c>
      <c r="H208">
        <v>57</v>
      </c>
      <c r="I208">
        <v>1</v>
      </c>
    </row>
    <row r="209" spans="1:9" x14ac:dyDescent="0.25">
      <c r="A209">
        <v>5</v>
      </c>
      <c r="B209">
        <v>162</v>
      </c>
      <c r="C209">
        <v>104</v>
      </c>
      <c r="D209">
        <v>0</v>
      </c>
      <c r="E209">
        <v>0</v>
      </c>
      <c r="F209">
        <v>37.700000000000003</v>
      </c>
      <c r="G209">
        <v>0.151</v>
      </c>
      <c r="H209">
        <v>52</v>
      </c>
      <c r="I209">
        <v>1</v>
      </c>
    </row>
    <row r="210" spans="1:9" x14ac:dyDescent="0.25">
      <c r="A210">
        <v>1</v>
      </c>
      <c r="B210">
        <v>96</v>
      </c>
      <c r="C210">
        <v>64</v>
      </c>
      <c r="D210">
        <v>27</v>
      </c>
      <c r="E210">
        <v>87</v>
      </c>
      <c r="F210">
        <v>33.200000000000003</v>
      </c>
      <c r="G210">
        <v>0.28899999999999998</v>
      </c>
      <c r="H210">
        <v>21</v>
      </c>
      <c r="I210">
        <v>0</v>
      </c>
    </row>
    <row r="211" spans="1:9" x14ac:dyDescent="0.25">
      <c r="A211">
        <v>7</v>
      </c>
      <c r="B211">
        <v>184</v>
      </c>
      <c r="C211">
        <v>84</v>
      </c>
      <c r="D211">
        <v>33</v>
      </c>
      <c r="E211">
        <v>0</v>
      </c>
      <c r="F211">
        <v>35.5</v>
      </c>
      <c r="G211">
        <v>0.35499999999999998</v>
      </c>
      <c r="H211">
        <v>41</v>
      </c>
      <c r="I211">
        <v>1</v>
      </c>
    </row>
    <row r="212" spans="1:9" x14ac:dyDescent="0.25">
      <c r="A212">
        <v>2</v>
      </c>
      <c r="B212">
        <v>81</v>
      </c>
      <c r="C212">
        <v>60</v>
      </c>
      <c r="D212">
        <v>22</v>
      </c>
      <c r="E212">
        <v>0</v>
      </c>
      <c r="F212">
        <v>27.7</v>
      </c>
      <c r="G212">
        <v>0.28999999999999998</v>
      </c>
      <c r="H212">
        <v>25</v>
      </c>
      <c r="I212">
        <v>0</v>
      </c>
    </row>
    <row r="213" spans="1:9" x14ac:dyDescent="0.25">
      <c r="A213">
        <v>0</v>
      </c>
      <c r="B213">
        <v>147</v>
      </c>
      <c r="C213">
        <v>85</v>
      </c>
      <c r="D213">
        <v>54</v>
      </c>
      <c r="E213">
        <v>0</v>
      </c>
      <c r="F213">
        <v>42.8</v>
      </c>
      <c r="G213">
        <v>0.375</v>
      </c>
      <c r="H213">
        <v>24</v>
      </c>
      <c r="I213">
        <v>0</v>
      </c>
    </row>
    <row r="214" spans="1:9" x14ac:dyDescent="0.25">
      <c r="A214">
        <v>7</v>
      </c>
      <c r="B214">
        <v>179</v>
      </c>
      <c r="C214">
        <v>95</v>
      </c>
      <c r="D214">
        <v>31</v>
      </c>
      <c r="E214">
        <v>0</v>
      </c>
      <c r="F214">
        <v>34.200000000000003</v>
      </c>
      <c r="G214">
        <v>0.16400000000000001</v>
      </c>
      <c r="H214">
        <v>60</v>
      </c>
      <c r="I214">
        <v>0</v>
      </c>
    </row>
    <row r="215" spans="1:9" x14ac:dyDescent="0.25">
      <c r="A215">
        <v>0</v>
      </c>
      <c r="B215">
        <v>140</v>
      </c>
      <c r="C215">
        <v>65</v>
      </c>
      <c r="D215">
        <v>26</v>
      </c>
      <c r="E215">
        <v>130</v>
      </c>
      <c r="F215">
        <v>42.6</v>
      </c>
      <c r="G215">
        <v>0.43099999999999999</v>
      </c>
      <c r="H215">
        <v>24</v>
      </c>
      <c r="I215">
        <v>1</v>
      </c>
    </row>
    <row r="216" spans="1:9" x14ac:dyDescent="0.25">
      <c r="A216">
        <v>9</v>
      </c>
      <c r="B216">
        <v>112</v>
      </c>
      <c r="C216">
        <v>82</v>
      </c>
      <c r="D216">
        <v>32</v>
      </c>
      <c r="E216">
        <v>175</v>
      </c>
      <c r="F216">
        <v>34.200000000000003</v>
      </c>
      <c r="G216">
        <v>0.26</v>
      </c>
      <c r="H216">
        <v>36</v>
      </c>
      <c r="I216">
        <v>1</v>
      </c>
    </row>
    <row r="217" spans="1:9" x14ac:dyDescent="0.25">
      <c r="A217">
        <v>12</v>
      </c>
      <c r="B217">
        <v>151</v>
      </c>
      <c r="C217">
        <v>70</v>
      </c>
      <c r="D217">
        <v>40</v>
      </c>
      <c r="E217">
        <v>271</v>
      </c>
      <c r="F217">
        <v>41.8</v>
      </c>
      <c r="G217">
        <v>0.74199999999999999</v>
      </c>
      <c r="H217">
        <v>38</v>
      </c>
      <c r="I217">
        <v>1</v>
      </c>
    </row>
    <row r="218" spans="1:9" x14ac:dyDescent="0.25">
      <c r="A218">
        <v>5</v>
      </c>
      <c r="B218">
        <v>109</v>
      </c>
      <c r="C218">
        <v>62</v>
      </c>
      <c r="D218">
        <v>41</v>
      </c>
      <c r="E218">
        <v>129</v>
      </c>
      <c r="F218">
        <v>35.799999999999997</v>
      </c>
      <c r="G218">
        <v>0.51400000000000001</v>
      </c>
      <c r="H218">
        <v>25</v>
      </c>
      <c r="I218">
        <v>1</v>
      </c>
    </row>
    <row r="219" spans="1:9" x14ac:dyDescent="0.25">
      <c r="A219">
        <v>6</v>
      </c>
      <c r="B219">
        <v>125</v>
      </c>
      <c r="C219">
        <v>68</v>
      </c>
      <c r="D219">
        <v>30</v>
      </c>
      <c r="E219">
        <v>120</v>
      </c>
      <c r="F219">
        <v>30</v>
      </c>
      <c r="G219">
        <v>0.46400000000000002</v>
      </c>
      <c r="H219">
        <v>32</v>
      </c>
      <c r="I219">
        <v>0</v>
      </c>
    </row>
    <row r="220" spans="1:9" x14ac:dyDescent="0.25">
      <c r="A220">
        <v>5</v>
      </c>
      <c r="B220">
        <v>85</v>
      </c>
      <c r="C220">
        <v>74</v>
      </c>
      <c r="D220">
        <v>22</v>
      </c>
      <c r="E220">
        <v>0</v>
      </c>
      <c r="F220">
        <v>29</v>
      </c>
      <c r="G220">
        <v>1.224</v>
      </c>
      <c r="H220">
        <v>32</v>
      </c>
      <c r="I220">
        <v>1</v>
      </c>
    </row>
    <row r="221" spans="1:9" x14ac:dyDescent="0.25">
      <c r="A221">
        <v>5</v>
      </c>
      <c r="B221">
        <v>112</v>
      </c>
      <c r="C221">
        <v>66</v>
      </c>
      <c r="D221">
        <v>0</v>
      </c>
      <c r="E221">
        <v>0</v>
      </c>
      <c r="F221">
        <v>37.799999999999997</v>
      </c>
      <c r="G221">
        <v>0.26100000000000001</v>
      </c>
      <c r="H221">
        <v>41</v>
      </c>
      <c r="I221">
        <v>1</v>
      </c>
    </row>
    <row r="222" spans="1:9" x14ac:dyDescent="0.25">
      <c r="A222">
        <v>0</v>
      </c>
      <c r="B222">
        <v>177</v>
      </c>
      <c r="C222">
        <v>60</v>
      </c>
      <c r="D222">
        <v>29</v>
      </c>
      <c r="E222">
        <v>478</v>
      </c>
      <c r="F222">
        <v>34.6</v>
      </c>
      <c r="G222">
        <v>1.0720000000000001</v>
      </c>
      <c r="H222">
        <v>21</v>
      </c>
      <c r="I222">
        <v>1</v>
      </c>
    </row>
    <row r="223" spans="1:9" x14ac:dyDescent="0.25">
      <c r="A223">
        <v>2</v>
      </c>
      <c r="B223">
        <v>158</v>
      </c>
      <c r="C223">
        <v>90</v>
      </c>
      <c r="D223">
        <v>0</v>
      </c>
      <c r="E223">
        <v>0</v>
      </c>
      <c r="F223">
        <v>31.6</v>
      </c>
      <c r="G223">
        <v>0.80500000000000005</v>
      </c>
      <c r="H223">
        <v>66</v>
      </c>
      <c r="I223">
        <v>1</v>
      </c>
    </row>
    <row r="224" spans="1:9" x14ac:dyDescent="0.25">
      <c r="A224">
        <v>7</v>
      </c>
      <c r="B224">
        <v>119</v>
      </c>
      <c r="C224">
        <v>0</v>
      </c>
      <c r="D224">
        <v>0</v>
      </c>
      <c r="E224">
        <v>0</v>
      </c>
      <c r="F224">
        <v>25.2</v>
      </c>
      <c r="G224">
        <v>0.20899999999999999</v>
      </c>
      <c r="H224">
        <v>37</v>
      </c>
      <c r="I224">
        <v>0</v>
      </c>
    </row>
    <row r="225" spans="1:9" x14ac:dyDescent="0.25">
      <c r="A225">
        <v>7</v>
      </c>
      <c r="B225">
        <v>142</v>
      </c>
      <c r="C225">
        <v>60</v>
      </c>
      <c r="D225">
        <v>33</v>
      </c>
      <c r="E225">
        <v>190</v>
      </c>
      <c r="F225">
        <v>28.8</v>
      </c>
      <c r="G225">
        <v>0.68700000000000006</v>
      </c>
      <c r="H225">
        <v>61</v>
      </c>
      <c r="I225">
        <v>0</v>
      </c>
    </row>
    <row r="226" spans="1:9" x14ac:dyDescent="0.25">
      <c r="A226">
        <v>1</v>
      </c>
      <c r="B226">
        <v>100</v>
      </c>
      <c r="C226">
        <v>66</v>
      </c>
      <c r="D226">
        <v>15</v>
      </c>
      <c r="E226">
        <v>56</v>
      </c>
      <c r="F226">
        <v>23.6</v>
      </c>
      <c r="G226">
        <v>0.66600000000000004</v>
      </c>
      <c r="H226">
        <v>26</v>
      </c>
      <c r="I226">
        <v>0</v>
      </c>
    </row>
    <row r="227" spans="1:9" x14ac:dyDescent="0.25">
      <c r="A227">
        <v>1</v>
      </c>
      <c r="B227">
        <v>87</v>
      </c>
      <c r="C227">
        <v>78</v>
      </c>
      <c r="D227">
        <v>27</v>
      </c>
      <c r="E227">
        <v>32</v>
      </c>
      <c r="F227">
        <v>34.6</v>
      </c>
      <c r="G227">
        <v>0.10100000000000001</v>
      </c>
      <c r="H227">
        <v>22</v>
      </c>
      <c r="I227">
        <v>0</v>
      </c>
    </row>
    <row r="228" spans="1:9" x14ac:dyDescent="0.25">
      <c r="A228">
        <v>0</v>
      </c>
      <c r="B228">
        <v>101</v>
      </c>
      <c r="C228">
        <v>76</v>
      </c>
      <c r="D228">
        <v>0</v>
      </c>
      <c r="E228">
        <v>0</v>
      </c>
      <c r="F228">
        <v>35.700000000000003</v>
      </c>
      <c r="G228">
        <v>0.19800000000000001</v>
      </c>
      <c r="H228">
        <v>26</v>
      </c>
      <c r="I228">
        <v>0</v>
      </c>
    </row>
    <row r="229" spans="1:9" x14ac:dyDescent="0.25">
      <c r="A229">
        <v>3</v>
      </c>
      <c r="B229">
        <v>162</v>
      </c>
      <c r="C229">
        <v>52</v>
      </c>
      <c r="D229">
        <v>38</v>
      </c>
      <c r="E229">
        <v>0</v>
      </c>
      <c r="F229">
        <v>37.200000000000003</v>
      </c>
      <c r="G229">
        <v>0.65200000000000002</v>
      </c>
      <c r="H229">
        <v>24</v>
      </c>
      <c r="I229">
        <v>1</v>
      </c>
    </row>
    <row r="230" spans="1:9" x14ac:dyDescent="0.25">
      <c r="A230">
        <v>4</v>
      </c>
      <c r="B230">
        <v>197</v>
      </c>
      <c r="C230">
        <v>70</v>
      </c>
      <c r="D230">
        <v>39</v>
      </c>
      <c r="E230">
        <v>744</v>
      </c>
      <c r="F230">
        <v>36.700000000000003</v>
      </c>
      <c r="G230">
        <v>2.3290000000000002</v>
      </c>
      <c r="H230">
        <v>31</v>
      </c>
      <c r="I230">
        <v>0</v>
      </c>
    </row>
    <row r="231" spans="1:9" x14ac:dyDescent="0.25">
      <c r="A231">
        <v>0</v>
      </c>
      <c r="B231">
        <v>117</v>
      </c>
      <c r="C231">
        <v>80</v>
      </c>
      <c r="D231">
        <v>31</v>
      </c>
      <c r="E231">
        <v>53</v>
      </c>
      <c r="F231">
        <v>45.2</v>
      </c>
      <c r="G231">
        <v>8.8999999999999996E-2</v>
      </c>
      <c r="H231">
        <v>24</v>
      </c>
      <c r="I231">
        <v>0</v>
      </c>
    </row>
    <row r="232" spans="1:9" x14ac:dyDescent="0.25">
      <c r="A232">
        <v>4</v>
      </c>
      <c r="B232">
        <v>142</v>
      </c>
      <c r="C232">
        <v>86</v>
      </c>
      <c r="D232">
        <v>0</v>
      </c>
      <c r="E232">
        <v>0</v>
      </c>
      <c r="F232">
        <v>44</v>
      </c>
      <c r="G232">
        <v>0.64500000000000002</v>
      </c>
      <c r="H232">
        <v>22</v>
      </c>
      <c r="I232">
        <v>1</v>
      </c>
    </row>
    <row r="233" spans="1:9" x14ac:dyDescent="0.25">
      <c r="A233">
        <v>6</v>
      </c>
      <c r="B233">
        <v>134</v>
      </c>
      <c r="C233">
        <v>80</v>
      </c>
      <c r="D233">
        <v>37</v>
      </c>
      <c r="E233">
        <v>370</v>
      </c>
      <c r="F233">
        <v>46.2</v>
      </c>
      <c r="G233">
        <v>0.23799999999999999</v>
      </c>
      <c r="H233">
        <v>46</v>
      </c>
      <c r="I233">
        <v>1</v>
      </c>
    </row>
    <row r="234" spans="1:9" x14ac:dyDescent="0.25">
      <c r="A234">
        <v>1</v>
      </c>
      <c r="B234">
        <v>79</v>
      </c>
      <c r="C234">
        <v>80</v>
      </c>
      <c r="D234">
        <v>25</v>
      </c>
      <c r="E234">
        <v>37</v>
      </c>
      <c r="F234">
        <v>25.4</v>
      </c>
      <c r="G234">
        <v>0.58299999999999996</v>
      </c>
      <c r="H234">
        <v>22</v>
      </c>
      <c r="I234">
        <v>0</v>
      </c>
    </row>
    <row r="235" spans="1:9" x14ac:dyDescent="0.25">
      <c r="A235">
        <v>4</v>
      </c>
      <c r="B235">
        <v>122</v>
      </c>
      <c r="C235">
        <v>68</v>
      </c>
      <c r="D235">
        <v>0</v>
      </c>
      <c r="E235">
        <v>0</v>
      </c>
      <c r="F235">
        <v>35</v>
      </c>
      <c r="G235">
        <v>0.39400000000000002</v>
      </c>
      <c r="H235">
        <v>29</v>
      </c>
      <c r="I235">
        <v>0</v>
      </c>
    </row>
    <row r="236" spans="1:9" x14ac:dyDescent="0.25">
      <c r="A236">
        <v>3</v>
      </c>
      <c r="B236">
        <v>74</v>
      </c>
      <c r="C236">
        <v>68</v>
      </c>
      <c r="D236">
        <v>28</v>
      </c>
      <c r="E236">
        <v>45</v>
      </c>
      <c r="F236">
        <v>29.7</v>
      </c>
      <c r="G236">
        <v>0.29299999999999998</v>
      </c>
      <c r="H236">
        <v>23</v>
      </c>
      <c r="I236">
        <v>0</v>
      </c>
    </row>
    <row r="237" spans="1:9" x14ac:dyDescent="0.25">
      <c r="A237">
        <v>4</v>
      </c>
      <c r="B237">
        <v>171</v>
      </c>
      <c r="C237">
        <v>72</v>
      </c>
      <c r="D237">
        <v>0</v>
      </c>
      <c r="E237">
        <v>0</v>
      </c>
      <c r="F237">
        <v>43.6</v>
      </c>
      <c r="G237">
        <v>0.47899999999999998</v>
      </c>
      <c r="H237">
        <v>26</v>
      </c>
      <c r="I237">
        <v>1</v>
      </c>
    </row>
    <row r="238" spans="1:9" x14ac:dyDescent="0.25">
      <c r="A238">
        <v>7</v>
      </c>
      <c r="B238">
        <v>181</v>
      </c>
      <c r="C238">
        <v>84</v>
      </c>
      <c r="D238">
        <v>21</v>
      </c>
      <c r="E238">
        <v>192</v>
      </c>
      <c r="F238">
        <v>35.9</v>
      </c>
      <c r="G238">
        <v>0.58599999999999997</v>
      </c>
      <c r="H238">
        <v>51</v>
      </c>
      <c r="I238">
        <v>1</v>
      </c>
    </row>
    <row r="239" spans="1:9" x14ac:dyDescent="0.25">
      <c r="A239">
        <v>0</v>
      </c>
      <c r="B239">
        <v>179</v>
      </c>
      <c r="C239">
        <v>90</v>
      </c>
      <c r="D239">
        <v>27</v>
      </c>
      <c r="E239">
        <v>0</v>
      </c>
      <c r="F239">
        <v>44.1</v>
      </c>
      <c r="G239">
        <v>0.68600000000000005</v>
      </c>
      <c r="H239">
        <v>23</v>
      </c>
      <c r="I239">
        <v>1</v>
      </c>
    </row>
    <row r="240" spans="1:9" x14ac:dyDescent="0.25">
      <c r="A240">
        <v>9</v>
      </c>
      <c r="B240">
        <v>164</v>
      </c>
      <c r="C240">
        <v>84</v>
      </c>
      <c r="D240">
        <v>21</v>
      </c>
      <c r="E240">
        <v>0</v>
      </c>
      <c r="F240">
        <v>30.8</v>
      </c>
      <c r="G240">
        <v>0.83099999999999996</v>
      </c>
      <c r="H240">
        <v>32</v>
      </c>
      <c r="I240">
        <v>1</v>
      </c>
    </row>
    <row r="241" spans="1:9" x14ac:dyDescent="0.25">
      <c r="A241">
        <v>0</v>
      </c>
      <c r="B241">
        <v>104</v>
      </c>
      <c r="C241">
        <v>76</v>
      </c>
      <c r="D241">
        <v>0</v>
      </c>
      <c r="E241">
        <v>0</v>
      </c>
      <c r="F241">
        <v>18.399999999999999</v>
      </c>
      <c r="G241">
        <v>0.58199999999999996</v>
      </c>
      <c r="H241">
        <v>27</v>
      </c>
      <c r="I241">
        <v>0</v>
      </c>
    </row>
    <row r="242" spans="1:9" x14ac:dyDescent="0.25">
      <c r="A242">
        <v>1</v>
      </c>
      <c r="B242">
        <v>91</v>
      </c>
      <c r="C242">
        <v>64</v>
      </c>
      <c r="D242">
        <v>24</v>
      </c>
      <c r="E242">
        <v>0</v>
      </c>
      <c r="F242">
        <v>29.2</v>
      </c>
      <c r="G242">
        <v>0.192</v>
      </c>
      <c r="H242">
        <v>21</v>
      </c>
      <c r="I242">
        <v>0</v>
      </c>
    </row>
    <row r="243" spans="1:9" x14ac:dyDescent="0.25">
      <c r="A243">
        <v>4</v>
      </c>
      <c r="B243">
        <v>91</v>
      </c>
      <c r="C243">
        <v>70</v>
      </c>
      <c r="D243">
        <v>32</v>
      </c>
      <c r="E243">
        <v>88</v>
      </c>
      <c r="F243">
        <v>33.1</v>
      </c>
      <c r="G243">
        <v>0.44600000000000001</v>
      </c>
      <c r="H243">
        <v>22</v>
      </c>
      <c r="I243">
        <v>0</v>
      </c>
    </row>
    <row r="244" spans="1:9" x14ac:dyDescent="0.25">
      <c r="A244">
        <v>3</v>
      </c>
      <c r="B244">
        <v>139</v>
      </c>
      <c r="C244">
        <v>54</v>
      </c>
      <c r="D244">
        <v>0</v>
      </c>
      <c r="E244">
        <v>0</v>
      </c>
      <c r="F244">
        <v>25.6</v>
      </c>
      <c r="G244">
        <v>0.40200000000000002</v>
      </c>
      <c r="H244">
        <v>22</v>
      </c>
      <c r="I244">
        <v>1</v>
      </c>
    </row>
    <row r="245" spans="1:9" x14ac:dyDescent="0.25">
      <c r="A245">
        <v>6</v>
      </c>
      <c r="B245">
        <v>119</v>
      </c>
      <c r="C245">
        <v>50</v>
      </c>
      <c r="D245">
        <v>22</v>
      </c>
      <c r="E245">
        <v>176</v>
      </c>
      <c r="F245">
        <v>27.1</v>
      </c>
      <c r="G245">
        <v>1.3180000000000001</v>
      </c>
      <c r="H245">
        <v>33</v>
      </c>
      <c r="I245">
        <v>1</v>
      </c>
    </row>
    <row r="246" spans="1:9" x14ac:dyDescent="0.25">
      <c r="A246">
        <v>2</v>
      </c>
      <c r="B246">
        <v>146</v>
      </c>
      <c r="C246">
        <v>76</v>
      </c>
      <c r="D246">
        <v>35</v>
      </c>
      <c r="E246">
        <v>194</v>
      </c>
      <c r="F246">
        <v>38.200000000000003</v>
      </c>
      <c r="G246">
        <v>0.32900000000000001</v>
      </c>
      <c r="H246">
        <v>29</v>
      </c>
      <c r="I246">
        <v>0</v>
      </c>
    </row>
    <row r="247" spans="1:9" x14ac:dyDescent="0.25">
      <c r="A247">
        <v>9</v>
      </c>
      <c r="B247">
        <v>184</v>
      </c>
      <c r="C247">
        <v>85</v>
      </c>
      <c r="D247">
        <v>15</v>
      </c>
      <c r="E247">
        <v>0</v>
      </c>
      <c r="F247">
        <v>30</v>
      </c>
      <c r="G247">
        <v>1.2130000000000001</v>
      </c>
      <c r="H247">
        <v>49</v>
      </c>
      <c r="I247">
        <v>1</v>
      </c>
    </row>
    <row r="248" spans="1:9" x14ac:dyDescent="0.25">
      <c r="A248">
        <v>10</v>
      </c>
      <c r="B248">
        <v>122</v>
      </c>
      <c r="C248">
        <v>68</v>
      </c>
      <c r="D248">
        <v>0</v>
      </c>
      <c r="E248">
        <v>0</v>
      </c>
      <c r="F248">
        <v>31.2</v>
      </c>
      <c r="G248">
        <v>0.25800000000000001</v>
      </c>
      <c r="H248">
        <v>41</v>
      </c>
      <c r="I248">
        <v>0</v>
      </c>
    </row>
    <row r="249" spans="1:9" x14ac:dyDescent="0.25">
      <c r="A249">
        <v>0</v>
      </c>
      <c r="B249">
        <v>165</v>
      </c>
      <c r="C249">
        <v>90</v>
      </c>
      <c r="D249">
        <v>33</v>
      </c>
      <c r="E249">
        <v>680</v>
      </c>
      <c r="F249">
        <v>52.3</v>
      </c>
      <c r="G249">
        <v>0.42699999999999999</v>
      </c>
      <c r="H249">
        <v>23</v>
      </c>
      <c r="I249">
        <v>0</v>
      </c>
    </row>
    <row r="250" spans="1:9" x14ac:dyDescent="0.25">
      <c r="A250">
        <v>9</v>
      </c>
      <c r="B250">
        <v>124</v>
      </c>
      <c r="C250">
        <v>70</v>
      </c>
      <c r="D250">
        <v>33</v>
      </c>
      <c r="E250">
        <v>402</v>
      </c>
      <c r="F250">
        <v>35.4</v>
      </c>
      <c r="G250">
        <v>0.28199999999999997</v>
      </c>
      <c r="H250">
        <v>34</v>
      </c>
      <c r="I250">
        <v>0</v>
      </c>
    </row>
    <row r="251" spans="1:9" x14ac:dyDescent="0.25">
      <c r="A251">
        <v>1</v>
      </c>
      <c r="B251">
        <v>111</v>
      </c>
      <c r="C251">
        <v>86</v>
      </c>
      <c r="D251">
        <v>19</v>
      </c>
      <c r="E251">
        <v>0</v>
      </c>
      <c r="F251">
        <v>30.1</v>
      </c>
      <c r="G251">
        <v>0.14299999999999999</v>
      </c>
      <c r="H251">
        <v>23</v>
      </c>
      <c r="I251">
        <v>0</v>
      </c>
    </row>
    <row r="252" spans="1:9" x14ac:dyDescent="0.25">
      <c r="A252">
        <v>9</v>
      </c>
      <c r="B252">
        <v>106</v>
      </c>
      <c r="C252">
        <v>52</v>
      </c>
      <c r="D252">
        <v>0</v>
      </c>
      <c r="E252">
        <v>0</v>
      </c>
      <c r="F252">
        <v>31.2</v>
      </c>
      <c r="G252">
        <v>0.38</v>
      </c>
      <c r="H252">
        <v>42</v>
      </c>
      <c r="I252">
        <v>0</v>
      </c>
    </row>
    <row r="253" spans="1:9" x14ac:dyDescent="0.25">
      <c r="A253">
        <v>2</v>
      </c>
      <c r="B253">
        <v>129</v>
      </c>
      <c r="C253">
        <v>84</v>
      </c>
      <c r="D253">
        <v>0</v>
      </c>
      <c r="E253">
        <v>0</v>
      </c>
      <c r="F253">
        <v>28</v>
      </c>
      <c r="G253">
        <v>0.28399999999999997</v>
      </c>
      <c r="H253">
        <v>27</v>
      </c>
      <c r="I253">
        <v>0</v>
      </c>
    </row>
    <row r="254" spans="1:9" x14ac:dyDescent="0.25">
      <c r="A254">
        <v>2</v>
      </c>
      <c r="B254">
        <v>90</v>
      </c>
      <c r="C254">
        <v>80</v>
      </c>
      <c r="D254">
        <v>14</v>
      </c>
      <c r="E254">
        <v>55</v>
      </c>
      <c r="F254">
        <v>24.4</v>
      </c>
      <c r="G254">
        <v>0.249</v>
      </c>
      <c r="H254">
        <v>24</v>
      </c>
      <c r="I254">
        <v>0</v>
      </c>
    </row>
    <row r="255" spans="1:9" x14ac:dyDescent="0.25">
      <c r="A255">
        <v>0</v>
      </c>
      <c r="B255">
        <v>86</v>
      </c>
      <c r="C255">
        <v>68</v>
      </c>
      <c r="D255">
        <v>32</v>
      </c>
      <c r="E255">
        <v>0</v>
      </c>
      <c r="F255">
        <v>35.799999999999997</v>
      </c>
      <c r="G255">
        <v>0.23799999999999999</v>
      </c>
      <c r="H255">
        <v>25</v>
      </c>
      <c r="I255">
        <v>0</v>
      </c>
    </row>
    <row r="256" spans="1:9" x14ac:dyDescent="0.25">
      <c r="A256">
        <v>12</v>
      </c>
      <c r="B256">
        <v>92</v>
      </c>
      <c r="C256">
        <v>62</v>
      </c>
      <c r="D256">
        <v>7</v>
      </c>
      <c r="E256">
        <v>258</v>
      </c>
      <c r="F256">
        <v>27.6</v>
      </c>
      <c r="G256">
        <v>0.92600000000000005</v>
      </c>
      <c r="H256">
        <v>44</v>
      </c>
      <c r="I256">
        <v>1</v>
      </c>
    </row>
    <row r="257" spans="1:9" x14ac:dyDescent="0.25">
      <c r="A257">
        <v>1</v>
      </c>
      <c r="B257">
        <v>113</v>
      </c>
      <c r="C257">
        <v>64</v>
      </c>
      <c r="D257">
        <v>35</v>
      </c>
      <c r="E257">
        <v>0</v>
      </c>
      <c r="F257">
        <v>33.6</v>
      </c>
      <c r="G257">
        <v>0.54300000000000004</v>
      </c>
      <c r="H257">
        <v>21</v>
      </c>
      <c r="I257">
        <v>1</v>
      </c>
    </row>
    <row r="258" spans="1:9" x14ac:dyDescent="0.25">
      <c r="A258">
        <v>3</v>
      </c>
      <c r="B258">
        <v>111</v>
      </c>
      <c r="C258">
        <v>56</v>
      </c>
      <c r="D258">
        <v>39</v>
      </c>
      <c r="E258">
        <v>0</v>
      </c>
      <c r="F258">
        <v>30.1</v>
      </c>
      <c r="G258">
        <v>0.55700000000000005</v>
      </c>
      <c r="H258">
        <v>30</v>
      </c>
      <c r="I258">
        <v>0</v>
      </c>
    </row>
    <row r="259" spans="1:9" x14ac:dyDescent="0.25">
      <c r="A259">
        <v>2</v>
      </c>
      <c r="B259">
        <v>114</v>
      </c>
      <c r="C259">
        <v>68</v>
      </c>
      <c r="D259">
        <v>22</v>
      </c>
      <c r="E259">
        <v>0</v>
      </c>
      <c r="F259">
        <v>28.7</v>
      </c>
      <c r="G259">
        <v>9.1999999999999998E-2</v>
      </c>
      <c r="H259">
        <v>25</v>
      </c>
      <c r="I259">
        <v>0</v>
      </c>
    </row>
    <row r="260" spans="1:9" x14ac:dyDescent="0.25">
      <c r="A260">
        <v>1</v>
      </c>
      <c r="B260">
        <v>193</v>
      </c>
      <c r="C260">
        <v>50</v>
      </c>
      <c r="D260">
        <v>16</v>
      </c>
      <c r="E260">
        <v>375</v>
      </c>
      <c r="F260">
        <v>25.9</v>
      </c>
      <c r="G260">
        <v>0.65500000000000003</v>
      </c>
      <c r="H260">
        <v>24</v>
      </c>
      <c r="I260">
        <v>0</v>
      </c>
    </row>
    <row r="261" spans="1:9" x14ac:dyDescent="0.25">
      <c r="A261">
        <v>11</v>
      </c>
      <c r="B261">
        <v>155</v>
      </c>
      <c r="C261">
        <v>76</v>
      </c>
      <c r="D261">
        <v>28</v>
      </c>
      <c r="E261">
        <v>150</v>
      </c>
      <c r="F261">
        <v>33.299999999999997</v>
      </c>
      <c r="G261">
        <v>1.353</v>
      </c>
      <c r="H261">
        <v>51</v>
      </c>
      <c r="I261">
        <v>1</v>
      </c>
    </row>
    <row r="262" spans="1:9" x14ac:dyDescent="0.25">
      <c r="A262">
        <v>3</v>
      </c>
      <c r="B262">
        <v>191</v>
      </c>
      <c r="C262">
        <v>68</v>
      </c>
      <c r="D262">
        <v>15</v>
      </c>
      <c r="E262">
        <v>130</v>
      </c>
      <c r="F262">
        <v>30.9</v>
      </c>
      <c r="G262">
        <v>0.29899999999999999</v>
      </c>
      <c r="H262">
        <v>34</v>
      </c>
      <c r="I262">
        <v>0</v>
      </c>
    </row>
    <row r="263" spans="1:9" x14ac:dyDescent="0.25">
      <c r="A263">
        <v>3</v>
      </c>
      <c r="B263">
        <v>141</v>
      </c>
      <c r="C263">
        <v>0</v>
      </c>
      <c r="D263">
        <v>0</v>
      </c>
      <c r="E263">
        <v>0</v>
      </c>
      <c r="F263">
        <v>30</v>
      </c>
      <c r="G263">
        <v>0.76100000000000001</v>
      </c>
      <c r="H263">
        <v>27</v>
      </c>
      <c r="I263">
        <v>1</v>
      </c>
    </row>
    <row r="264" spans="1:9" x14ac:dyDescent="0.25">
      <c r="A264">
        <v>4</v>
      </c>
      <c r="B264">
        <v>95</v>
      </c>
      <c r="C264">
        <v>70</v>
      </c>
      <c r="D264">
        <v>32</v>
      </c>
      <c r="E264">
        <v>0</v>
      </c>
      <c r="F264">
        <v>32.1</v>
      </c>
      <c r="G264">
        <v>0.61199999999999999</v>
      </c>
      <c r="H264">
        <v>24</v>
      </c>
      <c r="I264">
        <v>0</v>
      </c>
    </row>
    <row r="265" spans="1:9" x14ac:dyDescent="0.25">
      <c r="A265">
        <v>3</v>
      </c>
      <c r="B265">
        <v>142</v>
      </c>
      <c r="C265">
        <v>80</v>
      </c>
      <c r="D265">
        <v>15</v>
      </c>
      <c r="E265">
        <v>0</v>
      </c>
      <c r="F265">
        <v>32.4</v>
      </c>
      <c r="G265">
        <v>0.2</v>
      </c>
      <c r="H265">
        <v>63</v>
      </c>
      <c r="I265">
        <v>0</v>
      </c>
    </row>
    <row r="266" spans="1:9" x14ac:dyDescent="0.25">
      <c r="A266">
        <v>4</v>
      </c>
      <c r="B266">
        <v>123</v>
      </c>
      <c r="C266">
        <v>62</v>
      </c>
      <c r="D266">
        <v>0</v>
      </c>
      <c r="E266">
        <v>0</v>
      </c>
      <c r="F266">
        <v>32</v>
      </c>
      <c r="G266">
        <v>0.22600000000000001</v>
      </c>
      <c r="H266">
        <v>35</v>
      </c>
      <c r="I266">
        <v>1</v>
      </c>
    </row>
    <row r="267" spans="1:9" x14ac:dyDescent="0.25">
      <c r="A267">
        <v>5</v>
      </c>
      <c r="B267">
        <v>96</v>
      </c>
      <c r="C267">
        <v>74</v>
      </c>
      <c r="D267">
        <v>18</v>
      </c>
      <c r="E267">
        <v>67</v>
      </c>
      <c r="F267">
        <v>33.6</v>
      </c>
      <c r="G267">
        <v>0.997</v>
      </c>
      <c r="H267">
        <v>43</v>
      </c>
      <c r="I267">
        <v>0</v>
      </c>
    </row>
    <row r="268" spans="1:9" x14ac:dyDescent="0.25">
      <c r="A268">
        <v>0</v>
      </c>
      <c r="B268">
        <v>138</v>
      </c>
      <c r="C268">
        <v>0</v>
      </c>
      <c r="D268">
        <v>0</v>
      </c>
      <c r="E268">
        <v>0</v>
      </c>
      <c r="F268">
        <v>36.299999999999997</v>
      </c>
      <c r="G268">
        <v>0.93300000000000005</v>
      </c>
      <c r="H268">
        <v>25</v>
      </c>
      <c r="I268">
        <v>1</v>
      </c>
    </row>
    <row r="269" spans="1:9" x14ac:dyDescent="0.25">
      <c r="A269">
        <v>2</v>
      </c>
      <c r="B269">
        <v>128</v>
      </c>
      <c r="C269">
        <v>64</v>
      </c>
      <c r="D269">
        <v>42</v>
      </c>
      <c r="E269">
        <v>0</v>
      </c>
      <c r="F269">
        <v>40</v>
      </c>
      <c r="G269">
        <v>1.101</v>
      </c>
      <c r="H269">
        <v>24</v>
      </c>
      <c r="I269">
        <v>0</v>
      </c>
    </row>
    <row r="270" spans="1:9" x14ac:dyDescent="0.25">
      <c r="A270">
        <v>0</v>
      </c>
      <c r="B270">
        <v>102</v>
      </c>
      <c r="C270">
        <v>52</v>
      </c>
      <c r="D270">
        <v>0</v>
      </c>
      <c r="E270">
        <v>0</v>
      </c>
      <c r="F270">
        <v>25.1</v>
      </c>
      <c r="G270">
        <v>7.8E-2</v>
      </c>
      <c r="H270">
        <v>21</v>
      </c>
      <c r="I270">
        <v>0</v>
      </c>
    </row>
    <row r="271" spans="1:9" x14ac:dyDescent="0.25">
      <c r="A271">
        <v>2</v>
      </c>
      <c r="B271">
        <v>146</v>
      </c>
      <c r="C271">
        <v>0</v>
      </c>
      <c r="D271">
        <v>0</v>
      </c>
      <c r="E271">
        <v>0</v>
      </c>
      <c r="F271">
        <v>27.5</v>
      </c>
      <c r="G271">
        <v>0.24</v>
      </c>
      <c r="H271">
        <v>28</v>
      </c>
      <c r="I271">
        <v>1</v>
      </c>
    </row>
    <row r="272" spans="1:9" x14ac:dyDescent="0.25">
      <c r="A272">
        <v>10</v>
      </c>
      <c r="B272">
        <v>101</v>
      </c>
      <c r="C272">
        <v>86</v>
      </c>
      <c r="D272">
        <v>37</v>
      </c>
      <c r="E272">
        <v>0</v>
      </c>
      <c r="F272">
        <v>45.6</v>
      </c>
      <c r="G272">
        <v>1.1359999999999999</v>
      </c>
      <c r="H272">
        <v>38</v>
      </c>
      <c r="I272">
        <v>1</v>
      </c>
    </row>
    <row r="273" spans="1:9" x14ac:dyDescent="0.25">
      <c r="A273">
        <v>2</v>
      </c>
      <c r="B273">
        <v>108</v>
      </c>
      <c r="C273">
        <v>62</v>
      </c>
      <c r="D273">
        <v>32</v>
      </c>
      <c r="E273">
        <v>56</v>
      </c>
      <c r="F273">
        <v>25.2</v>
      </c>
      <c r="G273">
        <v>0.128</v>
      </c>
      <c r="H273">
        <v>21</v>
      </c>
      <c r="I273">
        <v>0</v>
      </c>
    </row>
    <row r="274" spans="1:9" x14ac:dyDescent="0.25">
      <c r="A274">
        <v>3</v>
      </c>
      <c r="B274">
        <v>122</v>
      </c>
      <c r="C274">
        <v>78</v>
      </c>
      <c r="D274">
        <v>0</v>
      </c>
      <c r="E274">
        <v>0</v>
      </c>
      <c r="F274">
        <v>23</v>
      </c>
      <c r="G274">
        <v>0.254</v>
      </c>
      <c r="H274">
        <v>40</v>
      </c>
      <c r="I274">
        <v>0</v>
      </c>
    </row>
    <row r="275" spans="1:9" x14ac:dyDescent="0.25">
      <c r="A275">
        <v>1</v>
      </c>
      <c r="B275">
        <v>71</v>
      </c>
      <c r="C275">
        <v>78</v>
      </c>
      <c r="D275">
        <v>50</v>
      </c>
      <c r="E275">
        <v>45</v>
      </c>
      <c r="F275">
        <v>33.200000000000003</v>
      </c>
      <c r="G275">
        <v>0.42199999999999999</v>
      </c>
      <c r="H275">
        <v>21</v>
      </c>
      <c r="I275">
        <v>0</v>
      </c>
    </row>
    <row r="276" spans="1:9" x14ac:dyDescent="0.25">
      <c r="A276">
        <v>13</v>
      </c>
      <c r="B276">
        <v>106</v>
      </c>
      <c r="C276">
        <v>70</v>
      </c>
      <c r="D276">
        <v>0</v>
      </c>
      <c r="E276">
        <v>0</v>
      </c>
      <c r="F276">
        <v>34.200000000000003</v>
      </c>
      <c r="G276">
        <v>0.251</v>
      </c>
      <c r="H276">
        <v>52</v>
      </c>
      <c r="I276">
        <v>0</v>
      </c>
    </row>
    <row r="277" spans="1:9" x14ac:dyDescent="0.25">
      <c r="A277">
        <v>2</v>
      </c>
      <c r="B277">
        <v>100</v>
      </c>
      <c r="C277">
        <v>70</v>
      </c>
      <c r="D277">
        <v>52</v>
      </c>
      <c r="E277">
        <v>57</v>
      </c>
      <c r="F277">
        <v>40.5</v>
      </c>
      <c r="G277">
        <v>0.67700000000000005</v>
      </c>
      <c r="H277">
        <v>25</v>
      </c>
      <c r="I277">
        <v>0</v>
      </c>
    </row>
    <row r="278" spans="1:9" x14ac:dyDescent="0.25">
      <c r="A278">
        <v>7</v>
      </c>
      <c r="B278">
        <v>106</v>
      </c>
      <c r="C278">
        <v>60</v>
      </c>
      <c r="D278">
        <v>24</v>
      </c>
      <c r="E278">
        <v>0</v>
      </c>
      <c r="F278">
        <v>26.5</v>
      </c>
      <c r="G278">
        <v>0.29599999999999999</v>
      </c>
      <c r="H278">
        <v>29</v>
      </c>
      <c r="I278">
        <v>1</v>
      </c>
    </row>
    <row r="279" spans="1:9" x14ac:dyDescent="0.25">
      <c r="A279">
        <v>0</v>
      </c>
      <c r="B279">
        <v>104</v>
      </c>
      <c r="C279">
        <v>64</v>
      </c>
      <c r="D279">
        <v>23</v>
      </c>
      <c r="E279">
        <v>116</v>
      </c>
      <c r="F279">
        <v>27.8</v>
      </c>
      <c r="G279">
        <v>0.45400000000000001</v>
      </c>
      <c r="H279">
        <v>23</v>
      </c>
      <c r="I279">
        <v>0</v>
      </c>
    </row>
    <row r="280" spans="1:9" x14ac:dyDescent="0.25">
      <c r="A280">
        <v>5</v>
      </c>
      <c r="B280">
        <v>114</v>
      </c>
      <c r="C280">
        <v>74</v>
      </c>
      <c r="D280">
        <v>0</v>
      </c>
      <c r="E280">
        <v>0</v>
      </c>
      <c r="F280">
        <v>24.9</v>
      </c>
      <c r="G280">
        <v>0.74399999999999999</v>
      </c>
      <c r="H280">
        <v>57</v>
      </c>
      <c r="I280">
        <v>0</v>
      </c>
    </row>
    <row r="281" spans="1:9" x14ac:dyDescent="0.25">
      <c r="A281">
        <v>2</v>
      </c>
      <c r="B281">
        <v>108</v>
      </c>
      <c r="C281">
        <v>62</v>
      </c>
      <c r="D281">
        <v>10</v>
      </c>
      <c r="E281">
        <v>278</v>
      </c>
      <c r="F281">
        <v>25.3</v>
      </c>
      <c r="G281">
        <v>0.88100000000000001</v>
      </c>
      <c r="H281">
        <v>22</v>
      </c>
      <c r="I281">
        <v>0</v>
      </c>
    </row>
    <row r="282" spans="1:9" x14ac:dyDescent="0.25">
      <c r="A282">
        <v>0</v>
      </c>
      <c r="B282">
        <v>146</v>
      </c>
      <c r="C282">
        <v>70</v>
      </c>
      <c r="D282">
        <v>0</v>
      </c>
      <c r="E282">
        <v>0</v>
      </c>
      <c r="F282">
        <v>37.9</v>
      </c>
      <c r="G282">
        <v>0.33400000000000002</v>
      </c>
      <c r="H282">
        <v>28</v>
      </c>
      <c r="I282">
        <v>1</v>
      </c>
    </row>
    <row r="283" spans="1:9" x14ac:dyDescent="0.25">
      <c r="A283">
        <v>10</v>
      </c>
      <c r="B283">
        <v>129</v>
      </c>
      <c r="C283">
        <v>76</v>
      </c>
      <c r="D283">
        <v>28</v>
      </c>
      <c r="E283">
        <v>122</v>
      </c>
      <c r="F283">
        <v>35.9</v>
      </c>
      <c r="G283">
        <v>0.28000000000000003</v>
      </c>
      <c r="H283">
        <v>39</v>
      </c>
      <c r="I283">
        <v>0</v>
      </c>
    </row>
    <row r="284" spans="1:9" x14ac:dyDescent="0.25">
      <c r="A284">
        <v>7</v>
      </c>
      <c r="B284">
        <v>133</v>
      </c>
      <c r="C284">
        <v>88</v>
      </c>
      <c r="D284">
        <v>15</v>
      </c>
      <c r="E284">
        <v>155</v>
      </c>
      <c r="F284">
        <v>32.4</v>
      </c>
      <c r="G284">
        <v>0.26200000000000001</v>
      </c>
      <c r="H284">
        <v>37</v>
      </c>
      <c r="I284">
        <v>0</v>
      </c>
    </row>
    <row r="285" spans="1:9" x14ac:dyDescent="0.25">
      <c r="A285">
        <v>7</v>
      </c>
      <c r="B285">
        <v>161</v>
      </c>
      <c r="C285">
        <v>86</v>
      </c>
      <c r="D285">
        <v>0</v>
      </c>
      <c r="E285">
        <v>0</v>
      </c>
      <c r="F285">
        <v>30.4</v>
      </c>
      <c r="G285">
        <v>0.16500000000000001</v>
      </c>
      <c r="H285">
        <v>47</v>
      </c>
      <c r="I285">
        <v>1</v>
      </c>
    </row>
    <row r="286" spans="1:9" x14ac:dyDescent="0.25">
      <c r="A286">
        <v>2</v>
      </c>
      <c r="B286">
        <v>108</v>
      </c>
      <c r="C286">
        <v>80</v>
      </c>
      <c r="D286">
        <v>0</v>
      </c>
      <c r="E286">
        <v>0</v>
      </c>
      <c r="F286">
        <v>27</v>
      </c>
      <c r="G286">
        <v>0.25900000000000001</v>
      </c>
      <c r="H286">
        <v>52</v>
      </c>
      <c r="I286">
        <v>1</v>
      </c>
    </row>
    <row r="287" spans="1:9" x14ac:dyDescent="0.25">
      <c r="A287">
        <v>7</v>
      </c>
      <c r="B287">
        <v>136</v>
      </c>
      <c r="C287">
        <v>74</v>
      </c>
      <c r="D287">
        <v>26</v>
      </c>
      <c r="E287">
        <v>135</v>
      </c>
      <c r="F287">
        <v>26</v>
      </c>
      <c r="G287">
        <v>0.64700000000000002</v>
      </c>
      <c r="H287">
        <v>51</v>
      </c>
      <c r="I287">
        <v>0</v>
      </c>
    </row>
    <row r="288" spans="1:9" x14ac:dyDescent="0.25">
      <c r="A288">
        <v>5</v>
      </c>
      <c r="B288">
        <v>155</v>
      </c>
      <c r="C288">
        <v>84</v>
      </c>
      <c r="D288">
        <v>44</v>
      </c>
      <c r="E288">
        <v>545</v>
      </c>
      <c r="F288">
        <v>38.700000000000003</v>
      </c>
      <c r="G288">
        <v>0.61899999999999999</v>
      </c>
      <c r="H288">
        <v>34</v>
      </c>
      <c r="I288">
        <v>0</v>
      </c>
    </row>
    <row r="289" spans="1:9" x14ac:dyDescent="0.25">
      <c r="A289">
        <v>1</v>
      </c>
      <c r="B289">
        <v>119</v>
      </c>
      <c r="C289">
        <v>86</v>
      </c>
      <c r="D289">
        <v>39</v>
      </c>
      <c r="E289">
        <v>220</v>
      </c>
      <c r="F289">
        <v>45.6</v>
      </c>
      <c r="G289">
        <v>0.80800000000000005</v>
      </c>
      <c r="H289">
        <v>29</v>
      </c>
      <c r="I289">
        <v>1</v>
      </c>
    </row>
    <row r="290" spans="1:9" x14ac:dyDescent="0.25">
      <c r="A290">
        <v>4</v>
      </c>
      <c r="B290">
        <v>96</v>
      </c>
      <c r="C290">
        <v>56</v>
      </c>
      <c r="D290">
        <v>17</v>
      </c>
      <c r="E290">
        <v>49</v>
      </c>
      <c r="F290">
        <v>20.8</v>
      </c>
      <c r="G290">
        <v>0.34</v>
      </c>
      <c r="H290">
        <v>26</v>
      </c>
      <c r="I290">
        <v>0</v>
      </c>
    </row>
    <row r="291" spans="1:9" x14ac:dyDescent="0.25">
      <c r="A291">
        <v>5</v>
      </c>
      <c r="B291">
        <v>108</v>
      </c>
      <c r="C291">
        <v>72</v>
      </c>
      <c r="D291">
        <v>43</v>
      </c>
      <c r="E291">
        <v>75</v>
      </c>
      <c r="F291">
        <v>36.1</v>
      </c>
      <c r="G291">
        <v>0.26300000000000001</v>
      </c>
      <c r="H291">
        <v>33</v>
      </c>
      <c r="I291">
        <v>0</v>
      </c>
    </row>
    <row r="292" spans="1:9" x14ac:dyDescent="0.25">
      <c r="A292">
        <v>0</v>
      </c>
      <c r="B292">
        <v>78</v>
      </c>
      <c r="C292">
        <v>88</v>
      </c>
      <c r="D292">
        <v>29</v>
      </c>
      <c r="E292">
        <v>40</v>
      </c>
      <c r="F292">
        <v>36.9</v>
      </c>
      <c r="G292">
        <v>0.434</v>
      </c>
      <c r="H292">
        <v>21</v>
      </c>
      <c r="I292">
        <v>0</v>
      </c>
    </row>
    <row r="293" spans="1:9" x14ac:dyDescent="0.25">
      <c r="A293">
        <v>0</v>
      </c>
      <c r="B293">
        <v>107</v>
      </c>
      <c r="C293">
        <v>62</v>
      </c>
      <c r="D293">
        <v>30</v>
      </c>
      <c r="E293">
        <v>74</v>
      </c>
      <c r="F293">
        <v>36.6</v>
      </c>
      <c r="G293">
        <v>0.75700000000000001</v>
      </c>
      <c r="H293">
        <v>25</v>
      </c>
      <c r="I293">
        <v>1</v>
      </c>
    </row>
    <row r="294" spans="1:9" x14ac:dyDescent="0.25">
      <c r="A294">
        <v>2</v>
      </c>
      <c r="B294">
        <v>128</v>
      </c>
      <c r="C294">
        <v>78</v>
      </c>
      <c r="D294">
        <v>37</v>
      </c>
      <c r="E294">
        <v>182</v>
      </c>
      <c r="F294">
        <v>43.3</v>
      </c>
      <c r="G294">
        <v>1.224</v>
      </c>
      <c r="H294">
        <v>31</v>
      </c>
      <c r="I294">
        <v>1</v>
      </c>
    </row>
    <row r="295" spans="1:9" x14ac:dyDescent="0.25">
      <c r="A295">
        <v>1</v>
      </c>
      <c r="B295">
        <v>128</v>
      </c>
      <c r="C295">
        <v>48</v>
      </c>
      <c r="D295">
        <v>45</v>
      </c>
      <c r="E295">
        <v>194</v>
      </c>
      <c r="F295">
        <v>40.5</v>
      </c>
      <c r="G295">
        <v>0.61299999999999999</v>
      </c>
      <c r="H295">
        <v>24</v>
      </c>
      <c r="I295">
        <v>1</v>
      </c>
    </row>
    <row r="296" spans="1:9" x14ac:dyDescent="0.25">
      <c r="A296">
        <v>0</v>
      </c>
      <c r="B296">
        <v>161</v>
      </c>
      <c r="C296">
        <v>50</v>
      </c>
      <c r="D296">
        <v>0</v>
      </c>
      <c r="E296">
        <v>0</v>
      </c>
      <c r="F296">
        <v>21.9</v>
      </c>
      <c r="G296">
        <v>0.254</v>
      </c>
      <c r="H296">
        <v>65</v>
      </c>
      <c r="I296">
        <v>0</v>
      </c>
    </row>
    <row r="297" spans="1:9" x14ac:dyDescent="0.25">
      <c r="A297">
        <v>6</v>
      </c>
      <c r="B297">
        <v>151</v>
      </c>
      <c r="C297">
        <v>62</v>
      </c>
      <c r="D297">
        <v>31</v>
      </c>
      <c r="E297">
        <v>120</v>
      </c>
      <c r="F297">
        <v>35.5</v>
      </c>
      <c r="G297">
        <v>0.69199999999999995</v>
      </c>
      <c r="H297">
        <v>28</v>
      </c>
      <c r="I297">
        <v>0</v>
      </c>
    </row>
    <row r="298" spans="1:9" x14ac:dyDescent="0.25">
      <c r="A298">
        <v>2</v>
      </c>
      <c r="B298">
        <v>146</v>
      </c>
      <c r="C298">
        <v>70</v>
      </c>
      <c r="D298">
        <v>38</v>
      </c>
      <c r="E298">
        <v>360</v>
      </c>
      <c r="F298">
        <v>28</v>
      </c>
      <c r="G298">
        <v>0.33700000000000002</v>
      </c>
      <c r="H298">
        <v>29</v>
      </c>
      <c r="I298">
        <v>1</v>
      </c>
    </row>
    <row r="299" spans="1:9" x14ac:dyDescent="0.25">
      <c r="A299">
        <v>0</v>
      </c>
      <c r="B299">
        <v>126</v>
      </c>
      <c r="C299">
        <v>84</v>
      </c>
      <c r="D299">
        <v>29</v>
      </c>
      <c r="E299">
        <v>215</v>
      </c>
      <c r="F299">
        <v>30.7</v>
      </c>
      <c r="G299">
        <v>0.52</v>
      </c>
      <c r="H299">
        <v>24</v>
      </c>
      <c r="I299">
        <v>0</v>
      </c>
    </row>
    <row r="300" spans="1:9" x14ac:dyDescent="0.25">
      <c r="A300">
        <v>14</v>
      </c>
      <c r="B300">
        <v>100</v>
      </c>
      <c r="C300">
        <v>78</v>
      </c>
      <c r="D300">
        <v>25</v>
      </c>
      <c r="E300">
        <v>184</v>
      </c>
      <c r="F300">
        <v>36.6</v>
      </c>
      <c r="G300">
        <v>0.41199999999999998</v>
      </c>
      <c r="H300">
        <v>46</v>
      </c>
      <c r="I300">
        <v>1</v>
      </c>
    </row>
    <row r="301" spans="1:9" x14ac:dyDescent="0.25">
      <c r="A301">
        <v>8</v>
      </c>
      <c r="B301">
        <v>112</v>
      </c>
      <c r="C301">
        <v>72</v>
      </c>
      <c r="D301">
        <v>0</v>
      </c>
      <c r="E301">
        <v>0</v>
      </c>
      <c r="F301">
        <v>23.6</v>
      </c>
      <c r="G301">
        <v>0.84</v>
      </c>
      <c r="H301">
        <v>58</v>
      </c>
      <c r="I301">
        <v>0</v>
      </c>
    </row>
    <row r="302" spans="1:9" x14ac:dyDescent="0.25">
      <c r="A302">
        <v>0</v>
      </c>
      <c r="B302">
        <v>167</v>
      </c>
      <c r="C302">
        <v>0</v>
      </c>
      <c r="D302">
        <v>0</v>
      </c>
      <c r="E302">
        <v>0</v>
      </c>
      <c r="F302">
        <v>32.299999999999997</v>
      </c>
      <c r="G302">
        <v>0.83899999999999997</v>
      </c>
      <c r="H302">
        <v>30</v>
      </c>
      <c r="I302">
        <v>1</v>
      </c>
    </row>
    <row r="303" spans="1:9" x14ac:dyDescent="0.25">
      <c r="A303">
        <v>2</v>
      </c>
      <c r="B303">
        <v>144</v>
      </c>
      <c r="C303">
        <v>58</v>
      </c>
      <c r="D303">
        <v>33</v>
      </c>
      <c r="E303">
        <v>135</v>
      </c>
      <c r="F303">
        <v>31.6</v>
      </c>
      <c r="G303">
        <v>0.42199999999999999</v>
      </c>
      <c r="H303">
        <v>25</v>
      </c>
      <c r="I303">
        <v>1</v>
      </c>
    </row>
    <row r="304" spans="1:9" x14ac:dyDescent="0.25">
      <c r="A304">
        <v>5</v>
      </c>
      <c r="B304">
        <v>77</v>
      </c>
      <c r="C304">
        <v>82</v>
      </c>
      <c r="D304">
        <v>41</v>
      </c>
      <c r="E304">
        <v>42</v>
      </c>
      <c r="F304">
        <v>35.799999999999997</v>
      </c>
      <c r="G304">
        <v>0.156</v>
      </c>
      <c r="H304">
        <v>35</v>
      </c>
      <c r="I304">
        <v>0</v>
      </c>
    </row>
    <row r="305" spans="1:9" x14ac:dyDescent="0.25">
      <c r="A305">
        <v>5</v>
      </c>
      <c r="B305">
        <v>115</v>
      </c>
      <c r="C305">
        <v>98</v>
      </c>
      <c r="D305">
        <v>0</v>
      </c>
      <c r="E305">
        <v>0</v>
      </c>
      <c r="F305">
        <v>52.9</v>
      </c>
      <c r="G305">
        <v>0.20899999999999999</v>
      </c>
      <c r="H305">
        <v>28</v>
      </c>
      <c r="I305">
        <v>1</v>
      </c>
    </row>
    <row r="306" spans="1:9" x14ac:dyDescent="0.25">
      <c r="A306">
        <v>3</v>
      </c>
      <c r="B306">
        <v>150</v>
      </c>
      <c r="C306">
        <v>76</v>
      </c>
      <c r="D306">
        <v>0</v>
      </c>
      <c r="E306">
        <v>0</v>
      </c>
      <c r="F306">
        <v>21</v>
      </c>
      <c r="G306">
        <v>0.20699999999999999</v>
      </c>
      <c r="H306">
        <v>37</v>
      </c>
      <c r="I306">
        <v>0</v>
      </c>
    </row>
    <row r="307" spans="1:9" x14ac:dyDescent="0.25">
      <c r="A307">
        <v>2</v>
      </c>
      <c r="B307">
        <v>120</v>
      </c>
      <c r="C307">
        <v>76</v>
      </c>
      <c r="D307">
        <v>37</v>
      </c>
      <c r="E307">
        <v>105</v>
      </c>
      <c r="F307">
        <v>39.700000000000003</v>
      </c>
      <c r="G307">
        <v>0.215</v>
      </c>
      <c r="H307">
        <v>29</v>
      </c>
      <c r="I307">
        <v>0</v>
      </c>
    </row>
    <row r="308" spans="1:9" x14ac:dyDescent="0.25">
      <c r="A308">
        <v>10</v>
      </c>
      <c r="B308">
        <v>161</v>
      </c>
      <c r="C308">
        <v>68</v>
      </c>
      <c r="D308">
        <v>23</v>
      </c>
      <c r="E308">
        <v>132</v>
      </c>
      <c r="F308">
        <v>25.5</v>
      </c>
      <c r="G308">
        <v>0.32600000000000001</v>
      </c>
      <c r="H308">
        <v>47</v>
      </c>
      <c r="I308">
        <v>1</v>
      </c>
    </row>
    <row r="309" spans="1:9" x14ac:dyDescent="0.25">
      <c r="A309">
        <v>0</v>
      </c>
      <c r="B309">
        <v>137</v>
      </c>
      <c r="C309">
        <v>68</v>
      </c>
      <c r="D309">
        <v>14</v>
      </c>
      <c r="E309">
        <v>148</v>
      </c>
      <c r="F309">
        <v>24.8</v>
      </c>
      <c r="G309">
        <v>0.14299999999999999</v>
      </c>
      <c r="H309">
        <v>21</v>
      </c>
      <c r="I309">
        <v>0</v>
      </c>
    </row>
    <row r="310" spans="1:9" x14ac:dyDescent="0.25">
      <c r="A310">
        <v>0</v>
      </c>
      <c r="B310">
        <v>128</v>
      </c>
      <c r="C310">
        <v>68</v>
      </c>
      <c r="D310">
        <v>19</v>
      </c>
      <c r="E310">
        <v>180</v>
      </c>
      <c r="F310">
        <v>30.5</v>
      </c>
      <c r="G310">
        <v>1.391</v>
      </c>
      <c r="H310">
        <v>25</v>
      </c>
      <c r="I310">
        <v>1</v>
      </c>
    </row>
    <row r="311" spans="1:9" x14ac:dyDescent="0.25">
      <c r="A311">
        <v>2</v>
      </c>
      <c r="B311">
        <v>124</v>
      </c>
      <c r="C311">
        <v>68</v>
      </c>
      <c r="D311">
        <v>28</v>
      </c>
      <c r="E311">
        <v>205</v>
      </c>
      <c r="F311">
        <v>32.9</v>
      </c>
      <c r="G311">
        <v>0.875</v>
      </c>
      <c r="H311">
        <v>30</v>
      </c>
      <c r="I311">
        <v>1</v>
      </c>
    </row>
    <row r="312" spans="1:9" x14ac:dyDescent="0.25">
      <c r="A312">
        <v>6</v>
      </c>
      <c r="B312">
        <v>80</v>
      </c>
      <c r="C312">
        <v>66</v>
      </c>
      <c r="D312">
        <v>30</v>
      </c>
      <c r="E312">
        <v>0</v>
      </c>
      <c r="F312">
        <v>26.2</v>
      </c>
      <c r="G312">
        <v>0.313</v>
      </c>
      <c r="H312">
        <v>41</v>
      </c>
      <c r="I312">
        <v>0</v>
      </c>
    </row>
    <row r="313" spans="1:9" x14ac:dyDescent="0.25">
      <c r="A313">
        <v>0</v>
      </c>
      <c r="B313">
        <v>106</v>
      </c>
      <c r="C313">
        <v>70</v>
      </c>
      <c r="D313">
        <v>37</v>
      </c>
      <c r="E313">
        <v>148</v>
      </c>
      <c r="F313">
        <v>39.4</v>
      </c>
      <c r="G313">
        <v>0.60499999999999998</v>
      </c>
      <c r="H313">
        <v>22</v>
      </c>
      <c r="I313">
        <v>0</v>
      </c>
    </row>
    <row r="314" spans="1:9" x14ac:dyDescent="0.25">
      <c r="A314">
        <v>2</v>
      </c>
      <c r="B314">
        <v>155</v>
      </c>
      <c r="C314">
        <v>74</v>
      </c>
      <c r="D314">
        <v>17</v>
      </c>
      <c r="E314">
        <v>96</v>
      </c>
      <c r="F314">
        <v>26.6</v>
      </c>
      <c r="G314">
        <v>0.433</v>
      </c>
      <c r="H314">
        <v>27</v>
      </c>
      <c r="I314">
        <v>1</v>
      </c>
    </row>
    <row r="315" spans="1:9" x14ac:dyDescent="0.25">
      <c r="A315">
        <v>3</v>
      </c>
      <c r="B315">
        <v>113</v>
      </c>
      <c r="C315">
        <v>50</v>
      </c>
      <c r="D315">
        <v>10</v>
      </c>
      <c r="E315">
        <v>85</v>
      </c>
      <c r="F315">
        <v>29.5</v>
      </c>
      <c r="G315">
        <v>0.626</v>
      </c>
      <c r="H315">
        <v>25</v>
      </c>
      <c r="I315">
        <v>0</v>
      </c>
    </row>
    <row r="316" spans="1:9" x14ac:dyDescent="0.25">
      <c r="A316">
        <v>7</v>
      </c>
      <c r="B316">
        <v>109</v>
      </c>
      <c r="C316">
        <v>80</v>
      </c>
      <c r="D316">
        <v>31</v>
      </c>
      <c r="E316">
        <v>0</v>
      </c>
      <c r="F316">
        <v>35.9</v>
      </c>
      <c r="G316">
        <v>1.127</v>
      </c>
      <c r="H316">
        <v>43</v>
      </c>
      <c r="I316">
        <v>1</v>
      </c>
    </row>
    <row r="317" spans="1:9" x14ac:dyDescent="0.25">
      <c r="A317">
        <v>2</v>
      </c>
      <c r="B317">
        <v>112</v>
      </c>
      <c r="C317">
        <v>68</v>
      </c>
      <c r="D317">
        <v>22</v>
      </c>
      <c r="E317">
        <v>94</v>
      </c>
      <c r="F317">
        <v>34.1</v>
      </c>
      <c r="G317">
        <v>0.315</v>
      </c>
      <c r="H317">
        <v>26</v>
      </c>
      <c r="I317">
        <v>0</v>
      </c>
    </row>
    <row r="318" spans="1:9" x14ac:dyDescent="0.25">
      <c r="A318">
        <v>3</v>
      </c>
      <c r="B318">
        <v>99</v>
      </c>
      <c r="C318">
        <v>80</v>
      </c>
      <c r="D318">
        <v>11</v>
      </c>
      <c r="E318">
        <v>64</v>
      </c>
      <c r="F318">
        <v>19.3</v>
      </c>
      <c r="G318">
        <v>0.28399999999999997</v>
      </c>
      <c r="H318">
        <v>30</v>
      </c>
      <c r="I318">
        <v>0</v>
      </c>
    </row>
    <row r="319" spans="1:9" x14ac:dyDescent="0.25">
      <c r="A319">
        <v>3</v>
      </c>
      <c r="B319">
        <v>182</v>
      </c>
      <c r="C319">
        <v>74</v>
      </c>
      <c r="D319">
        <v>0</v>
      </c>
      <c r="E319">
        <v>0</v>
      </c>
      <c r="F319">
        <v>30.5</v>
      </c>
      <c r="G319">
        <v>0.34499999999999997</v>
      </c>
      <c r="H319">
        <v>29</v>
      </c>
      <c r="I319">
        <v>1</v>
      </c>
    </row>
    <row r="320" spans="1:9" x14ac:dyDescent="0.25">
      <c r="A320">
        <v>3</v>
      </c>
      <c r="B320">
        <v>115</v>
      </c>
      <c r="C320">
        <v>66</v>
      </c>
      <c r="D320">
        <v>39</v>
      </c>
      <c r="E320">
        <v>140</v>
      </c>
      <c r="F320">
        <v>38.1</v>
      </c>
      <c r="G320">
        <v>0.15</v>
      </c>
      <c r="H320">
        <v>28</v>
      </c>
      <c r="I320">
        <v>0</v>
      </c>
    </row>
    <row r="321" spans="1:9" x14ac:dyDescent="0.25">
      <c r="A321">
        <v>6</v>
      </c>
      <c r="B321">
        <v>194</v>
      </c>
      <c r="C321">
        <v>78</v>
      </c>
      <c r="D321">
        <v>0</v>
      </c>
      <c r="E321">
        <v>0</v>
      </c>
      <c r="F321">
        <v>23.5</v>
      </c>
      <c r="G321">
        <v>0.129</v>
      </c>
      <c r="H321">
        <v>59</v>
      </c>
      <c r="I321">
        <v>1</v>
      </c>
    </row>
    <row r="322" spans="1:9" x14ac:dyDescent="0.25">
      <c r="A322">
        <v>4</v>
      </c>
      <c r="B322">
        <v>129</v>
      </c>
      <c r="C322">
        <v>60</v>
      </c>
      <c r="D322">
        <v>12</v>
      </c>
      <c r="E322">
        <v>231</v>
      </c>
      <c r="F322">
        <v>27.5</v>
      </c>
      <c r="G322">
        <v>0.52700000000000002</v>
      </c>
      <c r="H322">
        <v>31</v>
      </c>
      <c r="I322">
        <v>0</v>
      </c>
    </row>
    <row r="323" spans="1:9" x14ac:dyDescent="0.25">
      <c r="A323">
        <v>3</v>
      </c>
      <c r="B323">
        <v>112</v>
      </c>
      <c r="C323">
        <v>74</v>
      </c>
      <c r="D323">
        <v>30</v>
      </c>
      <c r="E323">
        <v>0</v>
      </c>
      <c r="F323">
        <v>31.6</v>
      </c>
      <c r="G323">
        <v>0.19700000000000001</v>
      </c>
      <c r="H323">
        <v>25</v>
      </c>
      <c r="I323">
        <v>1</v>
      </c>
    </row>
    <row r="324" spans="1:9" x14ac:dyDescent="0.25">
      <c r="A324">
        <v>0</v>
      </c>
      <c r="B324">
        <v>124</v>
      </c>
      <c r="C324">
        <v>70</v>
      </c>
      <c r="D324">
        <v>20</v>
      </c>
      <c r="E324">
        <v>0</v>
      </c>
      <c r="F324">
        <v>27.4</v>
      </c>
      <c r="G324">
        <v>0.254</v>
      </c>
      <c r="H324">
        <v>36</v>
      </c>
      <c r="I324">
        <v>1</v>
      </c>
    </row>
    <row r="325" spans="1:9" x14ac:dyDescent="0.25">
      <c r="A325">
        <v>13</v>
      </c>
      <c r="B325">
        <v>152</v>
      </c>
      <c r="C325">
        <v>90</v>
      </c>
      <c r="D325">
        <v>33</v>
      </c>
      <c r="E325">
        <v>29</v>
      </c>
      <c r="F325">
        <v>26.8</v>
      </c>
      <c r="G325">
        <v>0.73099999999999998</v>
      </c>
      <c r="H325">
        <v>43</v>
      </c>
      <c r="I325">
        <v>1</v>
      </c>
    </row>
    <row r="326" spans="1:9" x14ac:dyDescent="0.25">
      <c r="A326">
        <v>2</v>
      </c>
      <c r="B326">
        <v>112</v>
      </c>
      <c r="C326">
        <v>75</v>
      </c>
      <c r="D326">
        <v>32</v>
      </c>
      <c r="E326">
        <v>0</v>
      </c>
      <c r="F326">
        <v>35.700000000000003</v>
      </c>
      <c r="G326">
        <v>0.14799999999999999</v>
      </c>
      <c r="H326">
        <v>21</v>
      </c>
      <c r="I326">
        <v>0</v>
      </c>
    </row>
    <row r="327" spans="1:9" x14ac:dyDescent="0.25">
      <c r="A327">
        <v>1</v>
      </c>
      <c r="B327">
        <v>157</v>
      </c>
      <c r="C327">
        <v>72</v>
      </c>
      <c r="D327">
        <v>21</v>
      </c>
      <c r="E327">
        <v>168</v>
      </c>
      <c r="F327">
        <v>25.6</v>
      </c>
      <c r="G327">
        <v>0.123</v>
      </c>
      <c r="H327">
        <v>24</v>
      </c>
      <c r="I327">
        <v>0</v>
      </c>
    </row>
    <row r="328" spans="1:9" x14ac:dyDescent="0.25">
      <c r="A328">
        <v>1</v>
      </c>
      <c r="B328">
        <v>122</v>
      </c>
      <c r="C328">
        <v>64</v>
      </c>
      <c r="D328">
        <v>32</v>
      </c>
      <c r="E328">
        <v>156</v>
      </c>
      <c r="F328">
        <v>35.1</v>
      </c>
      <c r="G328">
        <v>0.69199999999999995</v>
      </c>
      <c r="H328">
        <v>30</v>
      </c>
      <c r="I328">
        <v>1</v>
      </c>
    </row>
    <row r="329" spans="1:9" x14ac:dyDescent="0.25">
      <c r="A329">
        <v>10</v>
      </c>
      <c r="B329">
        <v>179</v>
      </c>
      <c r="C329">
        <v>70</v>
      </c>
      <c r="D329">
        <v>0</v>
      </c>
      <c r="E329">
        <v>0</v>
      </c>
      <c r="F329">
        <v>35.1</v>
      </c>
      <c r="G329">
        <v>0.2</v>
      </c>
      <c r="H329">
        <v>37</v>
      </c>
      <c r="I329">
        <v>0</v>
      </c>
    </row>
    <row r="330" spans="1:9" x14ac:dyDescent="0.25">
      <c r="A330">
        <v>2</v>
      </c>
      <c r="B330">
        <v>102</v>
      </c>
      <c r="C330">
        <v>86</v>
      </c>
      <c r="D330">
        <v>36</v>
      </c>
      <c r="E330">
        <v>120</v>
      </c>
      <c r="F330">
        <v>45.5</v>
      </c>
      <c r="G330">
        <v>0.127</v>
      </c>
      <c r="H330">
        <v>23</v>
      </c>
      <c r="I330">
        <v>1</v>
      </c>
    </row>
    <row r="331" spans="1:9" x14ac:dyDescent="0.25">
      <c r="A331">
        <v>6</v>
      </c>
      <c r="B331">
        <v>105</v>
      </c>
      <c r="C331">
        <v>70</v>
      </c>
      <c r="D331">
        <v>32</v>
      </c>
      <c r="E331">
        <v>68</v>
      </c>
      <c r="F331">
        <v>30.8</v>
      </c>
      <c r="G331">
        <v>0.122</v>
      </c>
      <c r="H331">
        <v>37</v>
      </c>
      <c r="I331">
        <v>0</v>
      </c>
    </row>
    <row r="332" spans="1:9" x14ac:dyDescent="0.25">
      <c r="A332">
        <v>8</v>
      </c>
      <c r="B332">
        <v>118</v>
      </c>
      <c r="C332">
        <v>72</v>
      </c>
      <c r="D332">
        <v>19</v>
      </c>
      <c r="E332">
        <v>0</v>
      </c>
      <c r="F332">
        <v>23.1</v>
      </c>
      <c r="G332">
        <v>1.476</v>
      </c>
      <c r="H332">
        <v>46</v>
      </c>
      <c r="I332">
        <v>0</v>
      </c>
    </row>
    <row r="333" spans="1:9" x14ac:dyDescent="0.25">
      <c r="A333">
        <v>2</v>
      </c>
      <c r="B333">
        <v>87</v>
      </c>
      <c r="C333">
        <v>58</v>
      </c>
      <c r="D333">
        <v>16</v>
      </c>
      <c r="E333">
        <v>52</v>
      </c>
      <c r="F333">
        <v>32.700000000000003</v>
      </c>
      <c r="G333">
        <v>0.16600000000000001</v>
      </c>
      <c r="H333">
        <v>25</v>
      </c>
      <c r="I333">
        <v>0</v>
      </c>
    </row>
    <row r="334" spans="1:9" x14ac:dyDescent="0.25">
      <c r="A334">
        <v>1</v>
      </c>
      <c r="B334">
        <v>180</v>
      </c>
      <c r="C334">
        <v>0</v>
      </c>
      <c r="D334">
        <v>0</v>
      </c>
      <c r="E334">
        <v>0</v>
      </c>
      <c r="F334">
        <v>43.3</v>
      </c>
      <c r="G334">
        <v>0.28199999999999997</v>
      </c>
      <c r="H334">
        <v>41</v>
      </c>
      <c r="I334">
        <v>1</v>
      </c>
    </row>
    <row r="335" spans="1:9" x14ac:dyDescent="0.25">
      <c r="A335">
        <v>12</v>
      </c>
      <c r="B335">
        <v>106</v>
      </c>
      <c r="C335">
        <v>80</v>
      </c>
      <c r="D335">
        <v>0</v>
      </c>
      <c r="E335">
        <v>0</v>
      </c>
      <c r="F335">
        <v>23.6</v>
      </c>
      <c r="G335">
        <v>0.13700000000000001</v>
      </c>
      <c r="H335">
        <v>44</v>
      </c>
      <c r="I335">
        <v>0</v>
      </c>
    </row>
    <row r="336" spans="1:9" x14ac:dyDescent="0.25">
      <c r="A336">
        <v>1</v>
      </c>
      <c r="B336">
        <v>95</v>
      </c>
      <c r="C336">
        <v>60</v>
      </c>
      <c r="D336">
        <v>18</v>
      </c>
      <c r="E336">
        <v>58</v>
      </c>
      <c r="F336">
        <v>23.9</v>
      </c>
      <c r="G336">
        <v>0.26</v>
      </c>
      <c r="H336">
        <v>22</v>
      </c>
      <c r="I336">
        <v>0</v>
      </c>
    </row>
    <row r="337" spans="1:9" x14ac:dyDescent="0.25">
      <c r="A337">
        <v>0</v>
      </c>
      <c r="B337">
        <v>165</v>
      </c>
      <c r="C337">
        <v>76</v>
      </c>
      <c r="D337">
        <v>43</v>
      </c>
      <c r="E337">
        <v>255</v>
      </c>
      <c r="F337">
        <v>47.9</v>
      </c>
      <c r="G337">
        <v>0.25900000000000001</v>
      </c>
      <c r="H337">
        <v>26</v>
      </c>
      <c r="I337">
        <v>0</v>
      </c>
    </row>
    <row r="338" spans="1:9" x14ac:dyDescent="0.25">
      <c r="A338">
        <v>0</v>
      </c>
      <c r="B338">
        <v>117</v>
      </c>
      <c r="C338">
        <v>0</v>
      </c>
      <c r="D338">
        <v>0</v>
      </c>
      <c r="E338">
        <v>0</v>
      </c>
      <c r="F338">
        <v>33.799999999999997</v>
      </c>
      <c r="G338">
        <v>0.93200000000000005</v>
      </c>
      <c r="H338">
        <v>44</v>
      </c>
      <c r="I338">
        <v>0</v>
      </c>
    </row>
    <row r="339" spans="1:9" x14ac:dyDescent="0.25">
      <c r="A339">
        <v>5</v>
      </c>
      <c r="B339">
        <v>115</v>
      </c>
      <c r="C339">
        <v>76</v>
      </c>
      <c r="D339">
        <v>0</v>
      </c>
      <c r="E339">
        <v>0</v>
      </c>
      <c r="F339">
        <v>31.2</v>
      </c>
      <c r="G339">
        <v>0.34300000000000003</v>
      </c>
      <c r="H339">
        <v>44</v>
      </c>
      <c r="I339">
        <v>1</v>
      </c>
    </row>
    <row r="340" spans="1:9" x14ac:dyDescent="0.25">
      <c r="A340">
        <v>9</v>
      </c>
      <c r="B340">
        <v>152</v>
      </c>
      <c r="C340">
        <v>78</v>
      </c>
      <c r="D340">
        <v>34</v>
      </c>
      <c r="E340">
        <v>171</v>
      </c>
      <c r="F340">
        <v>34.200000000000003</v>
      </c>
      <c r="G340">
        <v>0.89300000000000002</v>
      </c>
      <c r="H340">
        <v>33</v>
      </c>
      <c r="I340">
        <v>1</v>
      </c>
    </row>
    <row r="341" spans="1:9" x14ac:dyDescent="0.25">
      <c r="A341">
        <v>7</v>
      </c>
      <c r="B341">
        <v>178</v>
      </c>
      <c r="C341">
        <v>84</v>
      </c>
      <c r="D341">
        <v>0</v>
      </c>
      <c r="E341">
        <v>0</v>
      </c>
      <c r="F341">
        <v>39.9</v>
      </c>
      <c r="G341">
        <v>0.33100000000000002</v>
      </c>
      <c r="H341">
        <v>41</v>
      </c>
      <c r="I341">
        <v>1</v>
      </c>
    </row>
    <row r="342" spans="1:9" x14ac:dyDescent="0.25">
      <c r="A342">
        <v>1</v>
      </c>
      <c r="B342">
        <v>130</v>
      </c>
      <c r="C342">
        <v>70</v>
      </c>
      <c r="D342">
        <v>13</v>
      </c>
      <c r="E342">
        <v>105</v>
      </c>
      <c r="F342">
        <v>25.9</v>
      </c>
      <c r="G342">
        <v>0.47199999999999998</v>
      </c>
      <c r="H342">
        <v>22</v>
      </c>
      <c r="I342">
        <v>0</v>
      </c>
    </row>
    <row r="343" spans="1:9" x14ac:dyDescent="0.25">
      <c r="A343">
        <v>1</v>
      </c>
      <c r="B343">
        <v>95</v>
      </c>
      <c r="C343">
        <v>74</v>
      </c>
      <c r="D343">
        <v>21</v>
      </c>
      <c r="E343">
        <v>73</v>
      </c>
      <c r="F343">
        <v>25.9</v>
      </c>
      <c r="G343">
        <v>0.67300000000000004</v>
      </c>
      <c r="H343">
        <v>36</v>
      </c>
      <c r="I343">
        <v>0</v>
      </c>
    </row>
    <row r="344" spans="1:9" x14ac:dyDescent="0.25">
      <c r="A344">
        <v>1</v>
      </c>
      <c r="B344">
        <v>0</v>
      </c>
      <c r="C344">
        <v>68</v>
      </c>
      <c r="D344">
        <v>35</v>
      </c>
      <c r="E344">
        <v>0</v>
      </c>
      <c r="F344">
        <v>32</v>
      </c>
      <c r="G344">
        <v>0.38900000000000001</v>
      </c>
      <c r="H344">
        <v>22</v>
      </c>
      <c r="I344">
        <v>0</v>
      </c>
    </row>
    <row r="345" spans="1:9" x14ac:dyDescent="0.25">
      <c r="A345">
        <v>5</v>
      </c>
      <c r="B345">
        <v>122</v>
      </c>
      <c r="C345">
        <v>86</v>
      </c>
      <c r="D345">
        <v>0</v>
      </c>
      <c r="E345">
        <v>0</v>
      </c>
      <c r="F345">
        <v>34.700000000000003</v>
      </c>
      <c r="G345">
        <v>0.28999999999999998</v>
      </c>
      <c r="H345">
        <v>33</v>
      </c>
      <c r="I345">
        <v>0</v>
      </c>
    </row>
    <row r="346" spans="1:9" x14ac:dyDescent="0.25">
      <c r="A346">
        <v>8</v>
      </c>
      <c r="B346">
        <v>95</v>
      </c>
      <c r="C346">
        <v>72</v>
      </c>
      <c r="D346">
        <v>0</v>
      </c>
      <c r="E346">
        <v>0</v>
      </c>
      <c r="F346">
        <v>36.799999999999997</v>
      </c>
      <c r="G346">
        <v>0.48499999999999999</v>
      </c>
      <c r="H346">
        <v>57</v>
      </c>
      <c r="I346">
        <v>0</v>
      </c>
    </row>
    <row r="347" spans="1:9" x14ac:dyDescent="0.25">
      <c r="A347">
        <v>8</v>
      </c>
      <c r="B347">
        <v>126</v>
      </c>
      <c r="C347">
        <v>88</v>
      </c>
      <c r="D347">
        <v>36</v>
      </c>
      <c r="E347">
        <v>108</v>
      </c>
      <c r="F347">
        <v>38.5</v>
      </c>
      <c r="G347">
        <v>0.34899999999999998</v>
      </c>
      <c r="H347">
        <v>49</v>
      </c>
      <c r="I347">
        <v>0</v>
      </c>
    </row>
    <row r="348" spans="1:9" x14ac:dyDescent="0.25">
      <c r="A348">
        <v>1</v>
      </c>
      <c r="B348">
        <v>139</v>
      </c>
      <c r="C348">
        <v>46</v>
      </c>
      <c r="D348">
        <v>19</v>
      </c>
      <c r="E348">
        <v>83</v>
      </c>
      <c r="F348">
        <v>28.7</v>
      </c>
      <c r="G348">
        <v>0.65400000000000003</v>
      </c>
      <c r="H348">
        <v>22</v>
      </c>
      <c r="I348">
        <v>0</v>
      </c>
    </row>
    <row r="349" spans="1:9" x14ac:dyDescent="0.25">
      <c r="A349">
        <v>3</v>
      </c>
      <c r="B349">
        <v>116</v>
      </c>
      <c r="C349">
        <v>0</v>
      </c>
      <c r="D349">
        <v>0</v>
      </c>
      <c r="E349">
        <v>0</v>
      </c>
      <c r="F349">
        <v>23.5</v>
      </c>
      <c r="G349">
        <v>0.187</v>
      </c>
      <c r="H349">
        <v>23</v>
      </c>
      <c r="I349">
        <v>0</v>
      </c>
    </row>
    <row r="350" spans="1:9" x14ac:dyDescent="0.25">
      <c r="A350">
        <v>3</v>
      </c>
      <c r="B350">
        <v>99</v>
      </c>
      <c r="C350">
        <v>62</v>
      </c>
      <c r="D350">
        <v>19</v>
      </c>
      <c r="E350">
        <v>74</v>
      </c>
      <c r="F350">
        <v>21.8</v>
      </c>
      <c r="G350">
        <v>0.27900000000000003</v>
      </c>
      <c r="H350">
        <v>26</v>
      </c>
      <c r="I350">
        <v>0</v>
      </c>
    </row>
    <row r="351" spans="1:9" x14ac:dyDescent="0.25">
      <c r="A351">
        <v>5</v>
      </c>
      <c r="B351">
        <v>0</v>
      </c>
      <c r="C351">
        <v>80</v>
      </c>
      <c r="D351">
        <v>32</v>
      </c>
      <c r="E351">
        <v>0</v>
      </c>
      <c r="F351">
        <v>41</v>
      </c>
      <c r="G351">
        <v>0.34599999999999997</v>
      </c>
      <c r="H351">
        <v>37</v>
      </c>
      <c r="I351">
        <v>1</v>
      </c>
    </row>
    <row r="352" spans="1:9" x14ac:dyDescent="0.25">
      <c r="A352">
        <v>4</v>
      </c>
      <c r="B352">
        <v>92</v>
      </c>
      <c r="C352">
        <v>80</v>
      </c>
      <c r="D352">
        <v>0</v>
      </c>
      <c r="E352">
        <v>0</v>
      </c>
      <c r="F352">
        <v>42.2</v>
      </c>
      <c r="G352">
        <v>0.23699999999999999</v>
      </c>
      <c r="H352">
        <v>29</v>
      </c>
      <c r="I352">
        <v>0</v>
      </c>
    </row>
    <row r="353" spans="1:9" x14ac:dyDescent="0.25">
      <c r="A353">
        <v>4</v>
      </c>
      <c r="B353">
        <v>137</v>
      </c>
      <c r="C353">
        <v>84</v>
      </c>
      <c r="D353">
        <v>0</v>
      </c>
      <c r="E353">
        <v>0</v>
      </c>
      <c r="F353">
        <v>31.2</v>
      </c>
      <c r="G353">
        <v>0.252</v>
      </c>
      <c r="H353">
        <v>30</v>
      </c>
      <c r="I353">
        <v>0</v>
      </c>
    </row>
    <row r="354" spans="1:9" x14ac:dyDescent="0.25">
      <c r="A354">
        <v>3</v>
      </c>
      <c r="B354">
        <v>61</v>
      </c>
      <c r="C354">
        <v>82</v>
      </c>
      <c r="D354">
        <v>28</v>
      </c>
      <c r="E354">
        <v>0</v>
      </c>
      <c r="F354">
        <v>34.4</v>
      </c>
      <c r="G354">
        <v>0.24299999999999999</v>
      </c>
      <c r="H354">
        <v>46</v>
      </c>
      <c r="I354">
        <v>0</v>
      </c>
    </row>
    <row r="355" spans="1:9" x14ac:dyDescent="0.25">
      <c r="A355">
        <v>1</v>
      </c>
      <c r="B355">
        <v>90</v>
      </c>
      <c r="C355">
        <v>62</v>
      </c>
      <c r="D355">
        <v>12</v>
      </c>
      <c r="E355">
        <v>43</v>
      </c>
      <c r="F355">
        <v>27.2</v>
      </c>
      <c r="G355">
        <v>0.57999999999999996</v>
      </c>
      <c r="H355">
        <v>24</v>
      </c>
      <c r="I355">
        <v>0</v>
      </c>
    </row>
    <row r="356" spans="1:9" x14ac:dyDescent="0.25">
      <c r="A356">
        <v>3</v>
      </c>
      <c r="B356">
        <v>90</v>
      </c>
      <c r="C356">
        <v>78</v>
      </c>
      <c r="D356">
        <v>0</v>
      </c>
      <c r="E356">
        <v>0</v>
      </c>
      <c r="F356">
        <v>42.7</v>
      </c>
      <c r="G356">
        <v>0.55900000000000005</v>
      </c>
      <c r="H356">
        <v>21</v>
      </c>
      <c r="I356">
        <v>0</v>
      </c>
    </row>
    <row r="357" spans="1:9" x14ac:dyDescent="0.25">
      <c r="A357">
        <v>9</v>
      </c>
      <c r="B357">
        <v>165</v>
      </c>
      <c r="C357">
        <v>88</v>
      </c>
      <c r="D357">
        <v>0</v>
      </c>
      <c r="E357">
        <v>0</v>
      </c>
      <c r="F357">
        <v>30.4</v>
      </c>
      <c r="G357">
        <v>0.30199999999999999</v>
      </c>
      <c r="H357">
        <v>49</v>
      </c>
      <c r="I357">
        <v>1</v>
      </c>
    </row>
    <row r="358" spans="1:9" x14ac:dyDescent="0.25">
      <c r="A358">
        <v>1</v>
      </c>
      <c r="B358">
        <v>125</v>
      </c>
      <c r="C358">
        <v>50</v>
      </c>
      <c r="D358">
        <v>40</v>
      </c>
      <c r="E358">
        <v>167</v>
      </c>
      <c r="F358">
        <v>33.299999999999997</v>
      </c>
      <c r="G358">
        <v>0.96199999999999997</v>
      </c>
      <c r="H358">
        <v>28</v>
      </c>
      <c r="I358">
        <v>1</v>
      </c>
    </row>
    <row r="359" spans="1:9" x14ac:dyDescent="0.25">
      <c r="A359">
        <v>13</v>
      </c>
      <c r="B359">
        <v>129</v>
      </c>
      <c r="C359">
        <v>0</v>
      </c>
      <c r="D359">
        <v>30</v>
      </c>
      <c r="E359">
        <v>0</v>
      </c>
      <c r="F359">
        <v>39.9</v>
      </c>
      <c r="G359">
        <v>0.56899999999999995</v>
      </c>
      <c r="H359">
        <v>44</v>
      </c>
      <c r="I359">
        <v>1</v>
      </c>
    </row>
    <row r="360" spans="1:9" x14ac:dyDescent="0.25">
      <c r="A360">
        <v>12</v>
      </c>
      <c r="B360">
        <v>88</v>
      </c>
      <c r="C360">
        <v>74</v>
      </c>
      <c r="D360">
        <v>40</v>
      </c>
      <c r="E360">
        <v>54</v>
      </c>
      <c r="F360">
        <v>35.299999999999997</v>
      </c>
      <c r="G360">
        <v>0.378</v>
      </c>
      <c r="H360">
        <v>48</v>
      </c>
      <c r="I360">
        <v>0</v>
      </c>
    </row>
    <row r="361" spans="1:9" x14ac:dyDescent="0.25">
      <c r="A361">
        <v>1</v>
      </c>
      <c r="B361">
        <v>196</v>
      </c>
      <c r="C361">
        <v>76</v>
      </c>
      <c r="D361">
        <v>36</v>
      </c>
      <c r="E361">
        <v>249</v>
      </c>
      <c r="F361">
        <v>36.5</v>
      </c>
      <c r="G361">
        <v>0.875</v>
      </c>
      <c r="H361">
        <v>29</v>
      </c>
      <c r="I361">
        <v>1</v>
      </c>
    </row>
    <row r="362" spans="1:9" x14ac:dyDescent="0.25">
      <c r="A362">
        <v>5</v>
      </c>
      <c r="B362">
        <v>189</v>
      </c>
      <c r="C362">
        <v>64</v>
      </c>
      <c r="D362">
        <v>33</v>
      </c>
      <c r="E362">
        <v>325</v>
      </c>
      <c r="F362">
        <v>31.2</v>
      </c>
      <c r="G362">
        <v>0.58299999999999996</v>
      </c>
      <c r="H362">
        <v>29</v>
      </c>
      <c r="I362">
        <v>1</v>
      </c>
    </row>
    <row r="363" spans="1:9" x14ac:dyDescent="0.25">
      <c r="A363">
        <v>5</v>
      </c>
      <c r="B363">
        <v>158</v>
      </c>
      <c r="C363">
        <v>70</v>
      </c>
      <c r="D363">
        <v>0</v>
      </c>
      <c r="E363">
        <v>0</v>
      </c>
      <c r="F363">
        <v>29.8</v>
      </c>
      <c r="G363">
        <v>0.20699999999999999</v>
      </c>
      <c r="H363">
        <v>63</v>
      </c>
      <c r="I363">
        <v>0</v>
      </c>
    </row>
    <row r="364" spans="1:9" x14ac:dyDescent="0.25">
      <c r="A364">
        <v>5</v>
      </c>
      <c r="B364">
        <v>103</v>
      </c>
      <c r="C364">
        <v>108</v>
      </c>
      <c r="D364">
        <v>37</v>
      </c>
      <c r="E364">
        <v>0</v>
      </c>
      <c r="F364">
        <v>39.200000000000003</v>
      </c>
      <c r="G364">
        <v>0.30499999999999999</v>
      </c>
      <c r="H364">
        <v>65</v>
      </c>
      <c r="I364">
        <v>0</v>
      </c>
    </row>
    <row r="365" spans="1:9" x14ac:dyDescent="0.25">
      <c r="A365">
        <v>4</v>
      </c>
      <c r="B365">
        <v>146</v>
      </c>
      <c r="C365">
        <v>78</v>
      </c>
      <c r="D365">
        <v>0</v>
      </c>
      <c r="E365">
        <v>0</v>
      </c>
      <c r="F365">
        <v>38.5</v>
      </c>
      <c r="G365">
        <v>0.52</v>
      </c>
      <c r="H365">
        <v>67</v>
      </c>
      <c r="I365">
        <v>1</v>
      </c>
    </row>
    <row r="366" spans="1:9" x14ac:dyDescent="0.25">
      <c r="A366">
        <v>4</v>
      </c>
      <c r="B366">
        <v>147</v>
      </c>
      <c r="C366">
        <v>74</v>
      </c>
      <c r="D366">
        <v>25</v>
      </c>
      <c r="E366">
        <v>293</v>
      </c>
      <c r="F366">
        <v>34.9</v>
      </c>
      <c r="G366">
        <v>0.38500000000000001</v>
      </c>
      <c r="H366">
        <v>30</v>
      </c>
      <c r="I366">
        <v>0</v>
      </c>
    </row>
    <row r="367" spans="1:9" x14ac:dyDescent="0.25">
      <c r="A367">
        <v>5</v>
      </c>
      <c r="B367">
        <v>99</v>
      </c>
      <c r="C367">
        <v>54</v>
      </c>
      <c r="D367">
        <v>28</v>
      </c>
      <c r="E367">
        <v>83</v>
      </c>
      <c r="F367">
        <v>34</v>
      </c>
      <c r="G367">
        <v>0.499</v>
      </c>
      <c r="H367">
        <v>30</v>
      </c>
      <c r="I367">
        <v>0</v>
      </c>
    </row>
    <row r="368" spans="1:9" x14ac:dyDescent="0.25">
      <c r="A368">
        <v>6</v>
      </c>
      <c r="B368">
        <v>124</v>
      </c>
      <c r="C368">
        <v>72</v>
      </c>
      <c r="D368">
        <v>0</v>
      </c>
      <c r="E368">
        <v>0</v>
      </c>
      <c r="F368">
        <v>27.6</v>
      </c>
      <c r="G368">
        <v>0.36799999999999999</v>
      </c>
      <c r="H368">
        <v>29</v>
      </c>
      <c r="I368">
        <v>1</v>
      </c>
    </row>
    <row r="369" spans="1:9" x14ac:dyDescent="0.25">
      <c r="A369">
        <v>0</v>
      </c>
      <c r="B369">
        <v>101</v>
      </c>
      <c r="C369">
        <v>64</v>
      </c>
      <c r="D369">
        <v>17</v>
      </c>
      <c r="E369">
        <v>0</v>
      </c>
      <c r="F369">
        <v>21</v>
      </c>
      <c r="G369">
        <v>0.252</v>
      </c>
      <c r="H369">
        <v>21</v>
      </c>
      <c r="I369">
        <v>0</v>
      </c>
    </row>
    <row r="370" spans="1:9" x14ac:dyDescent="0.25">
      <c r="A370">
        <v>3</v>
      </c>
      <c r="B370">
        <v>81</v>
      </c>
      <c r="C370">
        <v>86</v>
      </c>
      <c r="D370">
        <v>16</v>
      </c>
      <c r="E370">
        <v>66</v>
      </c>
      <c r="F370">
        <v>27.5</v>
      </c>
      <c r="G370">
        <v>0.30599999999999999</v>
      </c>
      <c r="H370">
        <v>22</v>
      </c>
      <c r="I370">
        <v>0</v>
      </c>
    </row>
    <row r="371" spans="1:9" x14ac:dyDescent="0.25">
      <c r="A371">
        <v>1</v>
      </c>
      <c r="B371">
        <v>133</v>
      </c>
      <c r="C371">
        <v>102</v>
      </c>
      <c r="D371">
        <v>28</v>
      </c>
      <c r="E371">
        <v>140</v>
      </c>
      <c r="F371">
        <v>32.799999999999997</v>
      </c>
      <c r="G371">
        <v>0.23400000000000001</v>
      </c>
      <c r="H371">
        <v>45</v>
      </c>
      <c r="I371">
        <v>1</v>
      </c>
    </row>
    <row r="372" spans="1:9" x14ac:dyDescent="0.25">
      <c r="A372">
        <v>3</v>
      </c>
      <c r="B372">
        <v>173</v>
      </c>
      <c r="C372">
        <v>82</v>
      </c>
      <c r="D372">
        <v>48</v>
      </c>
      <c r="E372">
        <v>465</v>
      </c>
      <c r="F372">
        <v>38.4</v>
      </c>
      <c r="G372">
        <v>2.137</v>
      </c>
      <c r="H372">
        <v>25</v>
      </c>
      <c r="I372">
        <v>1</v>
      </c>
    </row>
    <row r="373" spans="1:9" x14ac:dyDescent="0.25">
      <c r="A373">
        <v>0</v>
      </c>
      <c r="B373">
        <v>118</v>
      </c>
      <c r="C373">
        <v>64</v>
      </c>
      <c r="D373">
        <v>23</v>
      </c>
      <c r="E373">
        <v>89</v>
      </c>
      <c r="F373">
        <v>0</v>
      </c>
      <c r="G373">
        <v>1.7310000000000001</v>
      </c>
      <c r="H373">
        <v>21</v>
      </c>
      <c r="I373">
        <v>0</v>
      </c>
    </row>
    <row r="374" spans="1:9" x14ac:dyDescent="0.25">
      <c r="A374">
        <v>0</v>
      </c>
      <c r="B374">
        <v>84</v>
      </c>
      <c r="C374">
        <v>64</v>
      </c>
      <c r="D374">
        <v>22</v>
      </c>
      <c r="E374">
        <v>66</v>
      </c>
      <c r="F374">
        <v>35.799999999999997</v>
      </c>
      <c r="G374">
        <v>0.54500000000000004</v>
      </c>
      <c r="H374">
        <v>21</v>
      </c>
      <c r="I374">
        <v>0</v>
      </c>
    </row>
    <row r="375" spans="1:9" x14ac:dyDescent="0.25">
      <c r="A375">
        <v>2</v>
      </c>
      <c r="B375">
        <v>105</v>
      </c>
      <c r="C375">
        <v>58</v>
      </c>
      <c r="D375">
        <v>40</v>
      </c>
      <c r="E375">
        <v>94</v>
      </c>
      <c r="F375">
        <v>34.9</v>
      </c>
      <c r="G375">
        <v>0.22500000000000001</v>
      </c>
      <c r="H375">
        <v>25</v>
      </c>
      <c r="I375">
        <v>0</v>
      </c>
    </row>
    <row r="376" spans="1:9" x14ac:dyDescent="0.25">
      <c r="A376">
        <v>2</v>
      </c>
      <c r="B376">
        <v>122</v>
      </c>
      <c r="C376">
        <v>52</v>
      </c>
      <c r="D376">
        <v>43</v>
      </c>
      <c r="E376">
        <v>158</v>
      </c>
      <c r="F376">
        <v>36.200000000000003</v>
      </c>
      <c r="G376">
        <v>0.81599999999999995</v>
      </c>
      <c r="H376">
        <v>28</v>
      </c>
      <c r="I376">
        <v>0</v>
      </c>
    </row>
    <row r="377" spans="1:9" x14ac:dyDescent="0.25">
      <c r="A377">
        <v>12</v>
      </c>
      <c r="B377">
        <v>140</v>
      </c>
      <c r="C377">
        <v>82</v>
      </c>
      <c r="D377">
        <v>43</v>
      </c>
      <c r="E377">
        <v>325</v>
      </c>
      <c r="F377">
        <v>39.200000000000003</v>
      </c>
      <c r="G377">
        <v>0.52800000000000002</v>
      </c>
      <c r="H377">
        <v>58</v>
      </c>
      <c r="I377">
        <v>1</v>
      </c>
    </row>
    <row r="378" spans="1:9" x14ac:dyDescent="0.25">
      <c r="A378">
        <v>0</v>
      </c>
      <c r="B378">
        <v>98</v>
      </c>
      <c r="C378">
        <v>82</v>
      </c>
      <c r="D378">
        <v>15</v>
      </c>
      <c r="E378">
        <v>84</v>
      </c>
      <c r="F378">
        <v>25.2</v>
      </c>
      <c r="G378">
        <v>0.29899999999999999</v>
      </c>
      <c r="H378">
        <v>22</v>
      </c>
      <c r="I378">
        <v>0</v>
      </c>
    </row>
    <row r="379" spans="1:9" x14ac:dyDescent="0.25">
      <c r="A379">
        <v>1</v>
      </c>
      <c r="B379">
        <v>87</v>
      </c>
      <c r="C379">
        <v>60</v>
      </c>
      <c r="D379">
        <v>37</v>
      </c>
      <c r="E379">
        <v>75</v>
      </c>
      <c r="F379">
        <v>37.200000000000003</v>
      </c>
      <c r="G379">
        <v>0.50900000000000001</v>
      </c>
      <c r="H379">
        <v>22</v>
      </c>
      <c r="I379">
        <v>0</v>
      </c>
    </row>
    <row r="380" spans="1:9" x14ac:dyDescent="0.25">
      <c r="A380">
        <v>4</v>
      </c>
      <c r="B380">
        <v>156</v>
      </c>
      <c r="C380">
        <v>75</v>
      </c>
      <c r="D380">
        <v>0</v>
      </c>
      <c r="E380">
        <v>0</v>
      </c>
      <c r="F380">
        <v>48.3</v>
      </c>
      <c r="G380">
        <v>0.23799999999999999</v>
      </c>
      <c r="H380">
        <v>32</v>
      </c>
      <c r="I380">
        <v>1</v>
      </c>
    </row>
    <row r="381" spans="1:9" x14ac:dyDescent="0.25">
      <c r="A381">
        <v>0</v>
      </c>
      <c r="B381">
        <v>93</v>
      </c>
      <c r="C381">
        <v>100</v>
      </c>
      <c r="D381">
        <v>39</v>
      </c>
      <c r="E381">
        <v>72</v>
      </c>
      <c r="F381">
        <v>43.4</v>
      </c>
      <c r="G381">
        <v>1.0209999999999999</v>
      </c>
      <c r="H381">
        <v>35</v>
      </c>
      <c r="I381">
        <v>0</v>
      </c>
    </row>
    <row r="382" spans="1:9" x14ac:dyDescent="0.25">
      <c r="A382">
        <v>1</v>
      </c>
      <c r="B382">
        <v>107</v>
      </c>
      <c r="C382">
        <v>72</v>
      </c>
      <c r="D382">
        <v>30</v>
      </c>
      <c r="E382">
        <v>82</v>
      </c>
      <c r="F382">
        <v>30.8</v>
      </c>
      <c r="G382">
        <v>0.82099999999999995</v>
      </c>
      <c r="H382">
        <v>24</v>
      </c>
      <c r="I382">
        <v>0</v>
      </c>
    </row>
    <row r="383" spans="1:9" x14ac:dyDescent="0.25">
      <c r="A383">
        <v>0</v>
      </c>
      <c r="B383">
        <v>105</v>
      </c>
      <c r="C383">
        <v>68</v>
      </c>
      <c r="D383">
        <v>22</v>
      </c>
      <c r="E383">
        <v>0</v>
      </c>
      <c r="F383">
        <v>20</v>
      </c>
      <c r="G383">
        <v>0.23599999999999999</v>
      </c>
      <c r="H383">
        <v>22</v>
      </c>
      <c r="I383">
        <v>0</v>
      </c>
    </row>
    <row r="384" spans="1:9" x14ac:dyDescent="0.25">
      <c r="A384">
        <v>1</v>
      </c>
      <c r="B384">
        <v>109</v>
      </c>
      <c r="C384">
        <v>60</v>
      </c>
      <c r="D384">
        <v>8</v>
      </c>
      <c r="E384">
        <v>182</v>
      </c>
      <c r="F384">
        <v>25.4</v>
      </c>
      <c r="G384">
        <v>0.94699999999999995</v>
      </c>
      <c r="H384">
        <v>21</v>
      </c>
      <c r="I384">
        <v>0</v>
      </c>
    </row>
    <row r="385" spans="1:9" x14ac:dyDescent="0.25">
      <c r="A385">
        <v>1</v>
      </c>
      <c r="B385">
        <v>90</v>
      </c>
      <c r="C385">
        <v>62</v>
      </c>
      <c r="D385">
        <v>18</v>
      </c>
      <c r="E385">
        <v>59</v>
      </c>
      <c r="F385">
        <v>25.1</v>
      </c>
      <c r="G385">
        <v>1.268</v>
      </c>
      <c r="H385">
        <v>25</v>
      </c>
      <c r="I385">
        <v>0</v>
      </c>
    </row>
    <row r="386" spans="1:9" x14ac:dyDescent="0.25">
      <c r="A386">
        <v>1</v>
      </c>
      <c r="B386">
        <v>125</v>
      </c>
      <c r="C386">
        <v>70</v>
      </c>
      <c r="D386">
        <v>24</v>
      </c>
      <c r="E386">
        <v>110</v>
      </c>
      <c r="F386">
        <v>24.3</v>
      </c>
      <c r="G386">
        <v>0.221</v>
      </c>
      <c r="H386">
        <v>25</v>
      </c>
      <c r="I386">
        <v>0</v>
      </c>
    </row>
    <row r="387" spans="1:9" x14ac:dyDescent="0.25">
      <c r="A387">
        <v>1</v>
      </c>
      <c r="B387">
        <v>119</v>
      </c>
      <c r="C387">
        <v>54</v>
      </c>
      <c r="D387">
        <v>13</v>
      </c>
      <c r="E387">
        <v>50</v>
      </c>
      <c r="F387">
        <v>22.3</v>
      </c>
      <c r="G387">
        <v>0.20499999999999999</v>
      </c>
      <c r="H387">
        <v>24</v>
      </c>
      <c r="I387">
        <v>0</v>
      </c>
    </row>
    <row r="388" spans="1:9" x14ac:dyDescent="0.25">
      <c r="A388">
        <v>5</v>
      </c>
      <c r="B388">
        <v>116</v>
      </c>
      <c r="C388">
        <v>74</v>
      </c>
      <c r="D388">
        <v>29</v>
      </c>
      <c r="E388">
        <v>0</v>
      </c>
      <c r="F388">
        <v>32.299999999999997</v>
      </c>
      <c r="G388">
        <v>0.66</v>
      </c>
      <c r="H388">
        <v>35</v>
      </c>
      <c r="I388">
        <v>1</v>
      </c>
    </row>
    <row r="389" spans="1:9" x14ac:dyDescent="0.25">
      <c r="A389">
        <v>8</v>
      </c>
      <c r="B389">
        <v>105</v>
      </c>
      <c r="C389">
        <v>100</v>
      </c>
      <c r="D389">
        <v>36</v>
      </c>
      <c r="E389">
        <v>0</v>
      </c>
      <c r="F389">
        <v>43.3</v>
      </c>
      <c r="G389">
        <v>0.23899999999999999</v>
      </c>
      <c r="H389">
        <v>45</v>
      </c>
      <c r="I389">
        <v>1</v>
      </c>
    </row>
    <row r="390" spans="1:9" x14ac:dyDescent="0.25">
      <c r="A390">
        <v>5</v>
      </c>
      <c r="B390">
        <v>144</v>
      </c>
      <c r="C390">
        <v>82</v>
      </c>
      <c r="D390">
        <v>26</v>
      </c>
      <c r="E390">
        <v>285</v>
      </c>
      <c r="F390">
        <v>32</v>
      </c>
      <c r="G390">
        <v>0.45200000000000001</v>
      </c>
      <c r="H390">
        <v>58</v>
      </c>
      <c r="I390">
        <v>1</v>
      </c>
    </row>
    <row r="391" spans="1:9" x14ac:dyDescent="0.25">
      <c r="A391">
        <v>3</v>
      </c>
      <c r="B391">
        <v>100</v>
      </c>
      <c r="C391">
        <v>68</v>
      </c>
      <c r="D391">
        <v>23</v>
      </c>
      <c r="E391">
        <v>81</v>
      </c>
      <c r="F391">
        <v>31.6</v>
      </c>
      <c r="G391">
        <v>0.94899999999999995</v>
      </c>
      <c r="H391">
        <v>28</v>
      </c>
      <c r="I391">
        <v>0</v>
      </c>
    </row>
    <row r="392" spans="1:9" x14ac:dyDescent="0.25">
      <c r="A392">
        <v>1</v>
      </c>
      <c r="B392">
        <v>100</v>
      </c>
      <c r="C392">
        <v>66</v>
      </c>
      <c r="D392">
        <v>29</v>
      </c>
      <c r="E392">
        <v>196</v>
      </c>
      <c r="F392">
        <v>32</v>
      </c>
      <c r="G392">
        <v>0.44400000000000001</v>
      </c>
      <c r="H392">
        <v>42</v>
      </c>
      <c r="I392">
        <v>0</v>
      </c>
    </row>
    <row r="393" spans="1:9" x14ac:dyDescent="0.25">
      <c r="A393">
        <v>5</v>
      </c>
      <c r="B393">
        <v>166</v>
      </c>
      <c r="C393">
        <v>76</v>
      </c>
      <c r="D393">
        <v>0</v>
      </c>
      <c r="E393">
        <v>0</v>
      </c>
      <c r="F393">
        <v>45.7</v>
      </c>
      <c r="G393">
        <v>0.34</v>
      </c>
      <c r="H393">
        <v>27</v>
      </c>
      <c r="I393">
        <v>1</v>
      </c>
    </row>
    <row r="394" spans="1:9" x14ac:dyDescent="0.25">
      <c r="A394">
        <v>1</v>
      </c>
      <c r="B394">
        <v>131</v>
      </c>
      <c r="C394">
        <v>64</v>
      </c>
      <c r="D394">
        <v>14</v>
      </c>
      <c r="E394">
        <v>415</v>
      </c>
      <c r="F394">
        <v>23.7</v>
      </c>
      <c r="G394">
        <v>0.38900000000000001</v>
      </c>
      <c r="H394">
        <v>21</v>
      </c>
      <c r="I394">
        <v>0</v>
      </c>
    </row>
    <row r="395" spans="1:9" x14ac:dyDescent="0.25">
      <c r="A395">
        <v>4</v>
      </c>
      <c r="B395">
        <v>116</v>
      </c>
      <c r="C395">
        <v>72</v>
      </c>
      <c r="D395">
        <v>12</v>
      </c>
      <c r="E395">
        <v>87</v>
      </c>
      <c r="F395">
        <v>22.1</v>
      </c>
      <c r="G395">
        <v>0.46300000000000002</v>
      </c>
      <c r="H395">
        <v>37</v>
      </c>
      <c r="I395">
        <v>0</v>
      </c>
    </row>
    <row r="396" spans="1:9" x14ac:dyDescent="0.25">
      <c r="A396">
        <v>4</v>
      </c>
      <c r="B396">
        <v>158</v>
      </c>
      <c r="C396">
        <v>78</v>
      </c>
      <c r="D396">
        <v>0</v>
      </c>
      <c r="E396">
        <v>0</v>
      </c>
      <c r="F396">
        <v>32.9</v>
      </c>
      <c r="G396">
        <v>0.80300000000000005</v>
      </c>
      <c r="H396">
        <v>31</v>
      </c>
      <c r="I396">
        <v>1</v>
      </c>
    </row>
    <row r="397" spans="1:9" x14ac:dyDescent="0.25">
      <c r="A397">
        <v>2</v>
      </c>
      <c r="B397">
        <v>127</v>
      </c>
      <c r="C397">
        <v>58</v>
      </c>
      <c r="D397">
        <v>24</v>
      </c>
      <c r="E397">
        <v>275</v>
      </c>
      <c r="F397">
        <v>27.7</v>
      </c>
      <c r="G397">
        <v>1.6</v>
      </c>
      <c r="H397">
        <v>25</v>
      </c>
      <c r="I397">
        <v>0</v>
      </c>
    </row>
    <row r="398" spans="1:9" x14ac:dyDescent="0.25">
      <c r="A398">
        <v>3</v>
      </c>
      <c r="B398">
        <v>96</v>
      </c>
      <c r="C398">
        <v>56</v>
      </c>
      <c r="D398">
        <v>34</v>
      </c>
      <c r="E398">
        <v>115</v>
      </c>
      <c r="F398">
        <v>24.7</v>
      </c>
      <c r="G398">
        <v>0.94399999999999995</v>
      </c>
      <c r="H398">
        <v>39</v>
      </c>
      <c r="I398">
        <v>0</v>
      </c>
    </row>
    <row r="399" spans="1:9" x14ac:dyDescent="0.25">
      <c r="A399">
        <v>0</v>
      </c>
      <c r="B399">
        <v>131</v>
      </c>
      <c r="C399">
        <v>66</v>
      </c>
      <c r="D399">
        <v>40</v>
      </c>
      <c r="E399">
        <v>0</v>
      </c>
      <c r="F399">
        <v>34.299999999999997</v>
      </c>
      <c r="G399">
        <v>0.19600000000000001</v>
      </c>
      <c r="H399">
        <v>22</v>
      </c>
      <c r="I399">
        <v>1</v>
      </c>
    </row>
    <row r="400" spans="1:9" x14ac:dyDescent="0.25">
      <c r="A400">
        <v>3</v>
      </c>
      <c r="B400">
        <v>82</v>
      </c>
      <c r="C400">
        <v>70</v>
      </c>
      <c r="D400">
        <v>0</v>
      </c>
      <c r="E400">
        <v>0</v>
      </c>
      <c r="F400">
        <v>21.1</v>
      </c>
      <c r="G400">
        <v>0.38900000000000001</v>
      </c>
      <c r="H400">
        <v>25</v>
      </c>
      <c r="I400">
        <v>0</v>
      </c>
    </row>
    <row r="401" spans="1:9" x14ac:dyDescent="0.25">
      <c r="A401">
        <v>3</v>
      </c>
      <c r="B401">
        <v>193</v>
      </c>
      <c r="C401">
        <v>70</v>
      </c>
      <c r="D401">
        <v>31</v>
      </c>
      <c r="E401">
        <v>0</v>
      </c>
      <c r="F401">
        <v>34.9</v>
      </c>
      <c r="G401">
        <v>0.24099999999999999</v>
      </c>
      <c r="H401">
        <v>25</v>
      </c>
      <c r="I401">
        <v>1</v>
      </c>
    </row>
    <row r="402" spans="1:9" x14ac:dyDescent="0.25">
      <c r="A402">
        <v>4</v>
      </c>
      <c r="B402">
        <v>95</v>
      </c>
      <c r="C402">
        <v>64</v>
      </c>
      <c r="D402">
        <v>0</v>
      </c>
      <c r="E402">
        <v>0</v>
      </c>
      <c r="F402">
        <v>32</v>
      </c>
      <c r="G402">
        <v>0.161</v>
      </c>
      <c r="H402">
        <v>31</v>
      </c>
      <c r="I402">
        <v>1</v>
      </c>
    </row>
    <row r="403" spans="1:9" x14ac:dyDescent="0.25">
      <c r="A403">
        <v>6</v>
      </c>
      <c r="B403">
        <v>137</v>
      </c>
      <c r="C403">
        <v>61</v>
      </c>
      <c r="D403">
        <v>0</v>
      </c>
      <c r="E403">
        <v>0</v>
      </c>
      <c r="F403">
        <v>24.2</v>
      </c>
      <c r="G403">
        <v>0.151</v>
      </c>
      <c r="H403">
        <v>55</v>
      </c>
      <c r="I403">
        <v>0</v>
      </c>
    </row>
    <row r="404" spans="1:9" x14ac:dyDescent="0.25">
      <c r="A404">
        <v>5</v>
      </c>
      <c r="B404">
        <v>136</v>
      </c>
      <c r="C404">
        <v>84</v>
      </c>
      <c r="D404">
        <v>41</v>
      </c>
      <c r="E404">
        <v>88</v>
      </c>
      <c r="F404">
        <v>35</v>
      </c>
      <c r="G404">
        <v>0.28599999999999998</v>
      </c>
      <c r="H404">
        <v>35</v>
      </c>
      <c r="I404">
        <v>1</v>
      </c>
    </row>
    <row r="405" spans="1:9" x14ac:dyDescent="0.25">
      <c r="A405">
        <v>9</v>
      </c>
      <c r="B405">
        <v>72</v>
      </c>
      <c r="C405">
        <v>78</v>
      </c>
      <c r="D405">
        <v>25</v>
      </c>
      <c r="E405">
        <v>0</v>
      </c>
      <c r="F405">
        <v>31.6</v>
      </c>
      <c r="G405">
        <v>0.28000000000000003</v>
      </c>
      <c r="H405">
        <v>38</v>
      </c>
      <c r="I405">
        <v>0</v>
      </c>
    </row>
    <row r="406" spans="1:9" x14ac:dyDescent="0.25">
      <c r="A406">
        <v>5</v>
      </c>
      <c r="B406">
        <v>168</v>
      </c>
      <c r="C406">
        <v>64</v>
      </c>
      <c r="D406">
        <v>0</v>
      </c>
      <c r="E406">
        <v>0</v>
      </c>
      <c r="F406">
        <v>32.9</v>
      </c>
      <c r="G406">
        <v>0.13500000000000001</v>
      </c>
      <c r="H406">
        <v>41</v>
      </c>
      <c r="I406">
        <v>1</v>
      </c>
    </row>
    <row r="407" spans="1:9" x14ac:dyDescent="0.25">
      <c r="A407">
        <v>2</v>
      </c>
      <c r="B407">
        <v>123</v>
      </c>
      <c r="C407">
        <v>48</v>
      </c>
      <c r="D407">
        <v>32</v>
      </c>
      <c r="E407">
        <v>165</v>
      </c>
      <c r="F407">
        <v>42.1</v>
      </c>
      <c r="G407">
        <v>0.52</v>
      </c>
      <c r="H407">
        <v>26</v>
      </c>
      <c r="I407">
        <v>0</v>
      </c>
    </row>
    <row r="408" spans="1:9" x14ac:dyDescent="0.25">
      <c r="A408">
        <v>4</v>
      </c>
      <c r="B408">
        <v>115</v>
      </c>
      <c r="C408">
        <v>72</v>
      </c>
      <c r="D408">
        <v>0</v>
      </c>
      <c r="E408">
        <v>0</v>
      </c>
      <c r="F408">
        <v>28.9</v>
      </c>
      <c r="G408">
        <v>0.376</v>
      </c>
      <c r="H408">
        <v>46</v>
      </c>
      <c r="I408">
        <v>1</v>
      </c>
    </row>
    <row r="409" spans="1:9" x14ac:dyDescent="0.25">
      <c r="A409">
        <v>0</v>
      </c>
      <c r="B409">
        <v>101</v>
      </c>
      <c r="C409">
        <v>62</v>
      </c>
      <c r="D409">
        <v>0</v>
      </c>
      <c r="E409">
        <v>0</v>
      </c>
      <c r="F409">
        <v>21.9</v>
      </c>
      <c r="G409">
        <v>0.33600000000000002</v>
      </c>
      <c r="H409">
        <v>25</v>
      </c>
      <c r="I409">
        <v>0</v>
      </c>
    </row>
    <row r="410" spans="1:9" x14ac:dyDescent="0.25">
      <c r="A410">
        <v>8</v>
      </c>
      <c r="B410">
        <v>197</v>
      </c>
      <c r="C410">
        <v>74</v>
      </c>
      <c r="D410">
        <v>0</v>
      </c>
      <c r="E410">
        <v>0</v>
      </c>
      <c r="F410">
        <v>25.9</v>
      </c>
      <c r="G410">
        <v>1.1910000000000001</v>
      </c>
      <c r="H410">
        <v>39</v>
      </c>
      <c r="I410">
        <v>1</v>
      </c>
    </row>
    <row r="411" spans="1:9" x14ac:dyDescent="0.25">
      <c r="A411">
        <v>1</v>
      </c>
      <c r="B411">
        <v>172</v>
      </c>
      <c r="C411">
        <v>68</v>
      </c>
      <c r="D411">
        <v>49</v>
      </c>
      <c r="E411">
        <v>579</v>
      </c>
      <c r="F411">
        <v>42.4</v>
      </c>
      <c r="G411">
        <v>0.70199999999999996</v>
      </c>
      <c r="H411">
        <v>28</v>
      </c>
      <c r="I411">
        <v>1</v>
      </c>
    </row>
    <row r="412" spans="1:9" x14ac:dyDescent="0.25">
      <c r="A412">
        <v>6</v>
      </c>
      <c r="B412">
        <v>102</v>
      </c>
      <c r="C412">
        <v>90</v>
      </c>
      <c r="D412">
        <v>39</v>
      </c>
      <c r="E412">
        <v>0</v>
      </c>
      <c r="F412">
        <v>35.700000000000003</v>
      </c>
      <c r="G412">
        <v>0.67400000000000004</v>
      </c>
      <c r="H412">
        <v>28</v>
      </c>
      <c r="I412">
        <v>0</v>
      </c>
    </row>
    <row r="413" spans="1:9" x14ac:dyDescent="0.25">
      <c r="A413">
        <v>1</v>
      </c>
      <c r="B413">
        <v>112</v>
      </c>
      <c r="C413">
        <v>72</v>
      </c>
      <c r="D413">
        <v>30</v>
      </c>
      <c r="E413">
        <v>176</v>
      </c>
      <c r="F413">
        <v>34.4</v>
      </c>
      <c r="G413">
        <v>0.52800000000000002</v>
      </c>
      <c r="H413">
        <v>25</v>
      </c>
      <c r="I413">
        <v>0</v>
      </c>
    </row>
    <row r="414" spans="1:9" x14ac:dyDescent="0.25">
      <c r="A414">
        <v>1</v>
      </c>
      <c r="B414">
        <v>143</v>
      </c>
      <c r="C414">
        <v>84</v>
      </c>
      <c r="D414">
        <v>23</v>
      </c>
      <c r="E414">
        <v>310</v>
      </c>
      <c r="F414">
        <v>42.4</v>
      </c>
      <c r="G414">
        <v>1.0760000000000001</v>
      </c>
      <c r="H414">
        <v>22</v>
      </c>
      <c r="I414">
        <v>0</v>
      </c>
    </row>
    <row r="415" spans="1:9" x14ac:dyDescent="0.25">
      <c r="A415">
        <v>1</v>
      </c>
      <c r="B415">
        <v>143</v>
      </c>
      <c r="C415">
        <v>74</v>
      </c>
      <c r="D415">
        <v>22</v>
      </c>
      <c r="E415">
        <v>61</v>
      </c>
      <c r="F415">
        <v>26.2</v>
      </c>
      <c r="G415">
        <v>0.25600000000000001</v>
      </c>
      <c r="H415">
        <v>21</v>
      </c>
      <c r="I415">
        <v>0</v>
      </c>
    </row>
    <row r="416" spans="1:9" x14ac:dyDescent="0.25">
      <c r="A416">
        <v>0</v>
      </c>
      <c r="B416">
        <v>138</v>
      </c>
      <c r="C416">
        <v>60</v>
      </c>
      <c r="D416">
        <v>35</v>
      </c>
      <c r="E416">
        <v>167</v>
      </c>
      <c r="F416">
        <v>34.6</v>
      </c>
      <c r="G416">
        <v>0.53400000000000003</v>
      </c>
      <c r="H416">
        <v>21</v>
      </c>
      <c r="I416">
        <v>1</v>
      </c>
    </row>
    <row r="417" spans="1:9" x14ac:dyDescent="0.25">
      <c r="A417">
        <v>3</v>
      </c>
      <c r="B417">
        <v>173</v>
      </c>
      <c r="C417">
        <v>84</v>
      </c>
      <c r="D417">
        <v>33</v>
      </c>
      <c r="E417">
        <v>474</v>
      </c>
      <c r="F417">
        <v>35.700000000000003</v>
      </c>
      <c r="G417">
        <v>0.25800000000000001</v>
      </c>
      <c r="H417">
        <v>22</v>
      </c>
      <c r="I417">
        <v>1</v>
      </c>
    </row>
    <row r="418" spans="1:9" x14ac:dyDescent="0.25">
      <c r="A418">
        <v>1</v>
      </c>
      <c r="B418">
        <v>97</v>
      </c>
      <c r="C418">
        <v>68</v>
      </c>
      <c r="D418">
        <v>21</v>
      </c>
      <c r="E418">
        <v>0</v>
      </c>
      <c r="F418">
        <v>27.2</v>
      </c>
      <c r="G418">
        <v>1.095</v>
      </c>
      <c r="H418">
        <v>22</v>
      </c>
      <c r="I418">
        <v>0</v>
      </c>
    </row>
    <row r="419" spans="1:9" x14ac:dyDescent="0.25">
      <c r="A419">
        <v>4</v>
      </c>
      <c r="B419">
        <v>144</v>
      </c>
      <c r="C419">
        <v>82</v>
      </c>
      <c r="D419">
        <v>32</v>
      </c>
      <c r="E419">
        <v>0</v>
      </c>
      <c r="F419">
        <v>38.5</v>
      </c>
      <c r="G419">
        <v>0.55400000000000005</v>
      </c>
      <c r="H419">
        <v>37</v>
      </c>
      <c r="I419">
        <v>1</v>
      </c>
    </row>
    <row r="420" spans="1:9" x14ac:dyDescent="0.25">
      <c r="A420">
        <v>1</v>
      </c>
      <c r="B420">
        <v>83</v>
      </c>
      <c r="C420">
        <v>68</v>
      </c>
      <c r="D420">
        <v>0</v>
      </c>
      <c r="E420">
        <v>0</v>
      </c>
      <c r="F420">
        <v>18.2</v>
      </c>
      <c r="G420">
        <v>0.624</v>
      </c>
      <c r="H420">
        <v>27</v>
      </c>
      <c r="I420">
        <v>0</v>
      </c>
    </row>
    <row r="421" spans="1:9" x14ac:dyDescent="0.25">
      <c r="A421">
        <v>3</v>
      </c>
      <c r="B421">
        <v>129</v>
      </c>
      <c r="C421">
        <v>64</v>
      </c>
      <c r="D421">
        <v>29</v>
      </c>
      <c r="E421">
        <v>115</v>
      </c>
      <c r="F421">
        <v>26.4</v>
      </c>
      <c r="G421">
        <v>0.219</v>
      </c>
      <c r="H421">
        <v>28</v>
      </c>
      <c r="I421">
        <v>1</v>
      </c>
    </row>
    <row r="422" spans="1:9" x14ac:dyDescent="0.25">
      <c r="A422">
        <v>1</v>
      </c>
      <c r="B422">
        <v>119</v>
      </c>
      <c r="C422">
        <v>88</v>
      </c>
      <c r="D422">
        <v>41</v>
      </c>
      <c r="E422">
        <v>170</v>
      </c>
      <c r="F422">
        <v>45.3</v>
      </c>
      <c r="G422">
        <v>0.50700000000000001</v>
      </c>
      <c r="H422">
        <v>26</v>
      </c>
      <c r="I422">
        <v>0</v>
      </c>
    </row>
    <row r="423" spans="1:9" x14ac:dyDescent="0.25">
      <c r="A423">
        <v>2</v>
      </c>
      <c r="B423">
        <v>94</v>
      </c>
      <c r="C423">
        <v>68</v>
      </c>
      <c r="D423">
        <v>18</v>
      </c>
      <c r="E423">
        <v>76</v>
      </c>
      <c r="F423">
        <v>26</v>
      </c>
      <c r="G423">
        <v>0.56100000000000005</v>
      </c>
      <c r="H423">
        <v>21</v>
      </c>
      <c r="I423">
        <v>0</v>
      </c>
    </row>
    <row r="424" spans="1:9" x14ac:dyDescent="0.25">
      <c r="A424">
        <v>0</v>
      </c>
      <c r="B424">
        <v>102</v>
      </c>
      <c r="C424">
        <v>64</v>
      </c>
      <c r="D424">
        <v>46</v>
      </c>
      <c r="E424">
        <v>78</v>
      </c>
      <c r="F424">
        <v>40.6</v>
      </c>
      <c r="G424">
        <v>0.496</v>
      </c>
      <c r="H424">
        <v>21</v>
      </c>
      <c r="I424">
        <v>0</v>
      </c>
    </row>
    <row r="425" spans="1:9" x14ac:dyDescent="0.25">
      <c r="A425">
        <v>2</v>
      </c>
      <c r="B425">
        <v>115</v>
      </c>
      <c r="C425">
        <v>64</v>
      </c>
      <c r="D425">
        <v>22</v>
      </c>
      <c r="E425">
        <v>0</v>
      </c>
      <c r="F425">
        <v>30.8</v>
      </c>
      <c r="G425">
        <v>0.42099999999999999</v>
      </c>
      <c r="H425">
        <v>21</v>
      </c>
      <c r="I425">
        <v>0</v>
      </c>
    </row>
    <row r="426" spans="1:9" x14ac:dyDescent="0.25">
      <c r="A426">
        <v>8</v>
      </c>
      <c r="B426">
        <v>151</v>
      </c>
      <c r="C426">
        <v>78</v>
      </c>
      <c r="D426">
        <v>32</v>
      </c>
      <c r="E426">
        <v>210</v>
      </c>
      <c r="F426">
        <v>42.9</v>
      </c>
      <c r="G426">
        <v>0.51600000000000001</v>
      </c>
      <c r="H426">
        <v>36</v>
      </c>
      <c r="I426">
        <v>1</v>
      </c>
    </row>
    <row r="427" spans="1:9" x14ac:dyDescent="0.25">
      <c r="A427">
        <v>4</v>
      </c>
      <c r="B427">
        <v>184</v>
      </c>
      <c r="C427">
        <v>78</v>
      </c>
      <c r="D427">
        <v>39</v>
      </c>
      <c r="E427">
        <v>277</v>
      </c>
      <c r="F427">
        <v>37</v>
      </c>
      <c r="G427">
        <v>0.26400000000000001</v>
      </c>
      <c r="H427">
        <v>31</v>
      </c>
      <c r="I427">
        <v>1</v>
      </c>
    </row>
    <row r="428" spans="1:9" x14ac:dyDescent="0.25">
      <c r="A428">
        <v>0</v>
      </c>
      <c r="B428">
        <v>94</v>
      </c>
      <c r="C428">
        <v>0</v>
      </c>
      <c r="D428">
        <v>0</v>
      </c>
      <c r="E428">
        <v>0</v>
      </c>
      <c r="F428">
        <v>0</v>
      </c>
      <c r="G428">
        <v>0.25600000000000001</v>
      </c>
      <c r="H428">
        <v>25</v>
      </c>
      <c r="I428">
        <v>0</v>
      </c>
    </row>
    <row r="429" spans="1:9" x14ac:dyDescent="0.25">
      <c r="A429">
        <v>1</v>
      </c>
      <c r="B429">
        <v>181</v>
      </c>
      <c r="C429">
        <v>64</v>
      </c>
      <c r="D429">
        <v>30</v>
      </c>
      <c r="E429">
        <v>180</v>
      </c>
      <c r="F429">
        <v>34.1</v>
      </c>
      <c r="G429">
        <v>0.32800000000000001</v>
      </c>
      <c r="H429">
        <v>38</v>
      </c>
      <c r="I429">
        <v>1</v>
      </c>
    </row>
    <row r="430" spans="1:9" x14ac:dyDescent="0.25">
      <c r="A430">
        <v>0</v>
      </c>
      <c r="B430">
        <v>135</v>
      </c>
      <c r="C430">
        <v>94</v>
      </c>
      <c r="D430">
        <v>46</v>
      </c>
      <c r="E430">
        <v>145</v>
      </c>
      <c r="F430">
        <v>40.6</v>
      </c>
      <c r="G430">
        <v>0.28399999999999997</v>
      </c>
      <c r="H430">
        <v>26</v>
      </c>
      <c r="I430">
        <v>0</v>
      </c>
    </row>
    <row r="431" spans="1:9" x14ac:dyDescent="0.25">
      <c r="A431">
        <v>1</v>
      </c>
      <c r="B431">
        <v>95</v>
      </c>
      <c r="C431">
        <v>82</v>
      </c>
      <c r="D431">
        <v>25</v>
      </c>
      <c r="E431">
        <v>180</v>
      </c>
      <c r="F431">
        <v>35</v>
      </c>
      <c r="G431">
        <v>0.23300000000000001</v>
      </c>
      <c r="H431">
        <v>43</v>
      </c>
      <c r="I431">
        <v>1</v>
      </c>
    </row>
    <row r="432" spans="1:9" x14ac:dyDescent="0.25">
      <c r="A432">
        <v>2</v>
      </c>
      <c r="B432">
        <v>99</v>
      </c>
      <c r="C432">
        <v>0</v>
      </c>
      <c r="D432">
        <v>0</v>
      </c>
      <c r="E432">
        <v>0</v>
      </c>
      <c r="F432">
        <v>22.2</v>
      </c>
      <c r="G432">
        <v>0.108</v>
      </c>
      <c r="H432">
        <v>23</v>
      </c>
      <c r="I432">
        <v>0</v>
      </c>
    </row>
    <row r="433" spans="1:9" x14ac:dyDescent="0.25">
      <c r="A433">
        <v>3</v>
      </c>
      <c r="B433">
        <v>89</v>
      </c>
      <c r="C433">
        <v>74</v>
      </c>
      <c r="D433">
        <v>16</v>
      </c>
      <c r="E433">
        <v>85</v>
      </c>
      <c r="F433">
        <v>30.4</v>
      </c>
      <c r="G433">
        <v>0.55100000000000005</v>
      </c>
      <c r="H433">
        <v>38</v>
      </c>
      <c r="I433">
        <v>0</v>
      </c>
    </row>
    <row r="434" spans="1:9" x14ac:dyDescent="0.25">
      <c r="A434">
        <v>1</v>
      </c>
      <c r="B434">
        <v>80</v>
      </c>
      <c r="C434">
        <v>74</v>
      </c>
      <c r="D434">
        <v>11</v>
      </c>
      <c r="E434">
        <v>60</v>
      </c>
      <c r="F434">
        <v>30</v>
      </c>
      <c r="G434">
        <v>0.52700000000000002</v>
      </c>
      <c r="H434">
        <v>22</v>
      </c>
      <c r="I434">
        <v>0</v>
      </c>
    </row>
    <row r="435" spans="1:9" x14ac:dyDescent="0.25">
      <c r="A435">
        <v>2</v>
      </c>
      <c r="B435">
        <v>139</v>
      </c>
      <c r="C435">
        <v>75</v>
      </c>
      <c r="D435">
        <v>0</v>
      </c>
      <c r="E435">
        <v>0</v>
      </c>
      <c r="F435">
        <v>25.6</v>
      </c>
      <c r="G435">
        <v>0.16700000000000001</v>
      </c>
      <c r="H435">
        <v>29</v>
      </c>
      <c r="I435">
        <v>0</v>
      </c>
    </row>
    <row r="436" spans="1:9" x14ac:dyDescent="0.25">
      <c r="A436">
        <v>1</v>
      </c>
      <c r="B436">
        <v>90</v>
      </c>
      <c r="C436">
        <v>68</v>
      </c>
      <c r="D436">
        <v>8</v>
      </c>
      <c r="E436">
        <v>0</v>
      </c>
      <c r="F436">
        <v>24.5</v>
      </c>
      <c r="G436">
        <v>1.1379999999999999</v>
      </c>
      <c r="H436">
        <v>36</v>
      </c>
      <c r="I436">
        <v>0</v>
      </c>
    </row>
    <row r="437" spans="1:9" x14ac:dyDescent="0.25">
      <c r="A437">
        <v>0</v>
      </c>
      <c r="B437">
        <v>141</v>
      </c>
      <c r="C437">
        <v>0</v>
      </c>
      <c r="D437">
        <v>0</v>
      </c>
      <c r="E437">
        <v>0</v>
      </c>
      <c r="F437">
        <v>42.4</v>
      </c>
      <c r="G437">
        <v>0.20499999999999999</v>
      </c>
      <c r="H437">
        <v>29</v>
      </c>
      <c r="I437">
        <v>1</v>
      </c>
    </row>
    <row r="438" spans="1:9" x14ac:dyDescent="0.25">
      <c r="A438">
        <v>12</v>
      </c>
      <c r="B438">
        <v>140</v>
      </c>
      <c r="C438">
        <v>85</v>
      </c>
      <c r="D438">
        <v>33</v>
      </c>
      <c r="E438">
        <v>0</v>
      </c>
      <c r="F438">
        <v>37.4</v>
      </c>
      <c r="G438">
        <v>0.24399999999999999</v>
      </c>
      <c r="H438">
        <v>41</v>
      </c>
      <c r="I438">
        <v>0</v>
      </c>
    </row>
    <row r="439" spans="1:9" x14ac:dyDescent="0.25">
      <c r="A439">
        <v>5</v>
      </c>
      <c r="B439">
        <v>147</v>
      </c>
      <c r="C439">
        <v>75</v>
      </c>
      <c r="D439">
        <v>0</v>
      </c>
      <c r="E439">
        <v>0</v>
      </c>
      <c r="F439">
        <v>29.9</v>
      </c>
      <c r="G439">
        <v>0.434</v>
      </c>
      <c r="H439">
        <v>28</v>
      </c>
      <c r="I439">
        <v>0</v>
      </c>
    </row>
    <row r="440" spans="1:9" x14ac:dyDescent="0.25">
      <c r="A440">
        <v>1</v>
      </c>
      <c r="B440">
        <v>97</v>
      </c>
      <c r="C440">
        <v>70</v>
      </c>
      <c r="D440">
        <v>15</v>
      </c>
      <c r="E440">
        <v>0</v>
      </c>
      <c r="F440">
        <v>18.2</v>
      </c>
      <c r="G440">
        <v>0.14699999999999999</v>
      </c>
      <c r="H440">
        <v>21</v>
      </c>
      <c r="I440">
        <v>0</v>
      </c>
    </row>
    <row r="441" spans="1:9" x14ac:dyDescent="0.25">
      <c r="A441">
        <v>6</v>
      </c>
      <c r="B441">
        <v>107</v>
      </c>
      <c r="C441">
        <v>88</v>
      </c>
      <c r="D441">
        <v>0</v>
      </c>
      <c r="E441">
        <v>0</v>
      </c>
      <c r="F441">
        <v>36.799999999999997</v>
      </c>
      <c r="G441">
        <v>0.72699999999999998</v>
      </c>
      <c r="H441">
        <v>31</v>
      </c>
      <c r="I441">
        <v>0</v>
      </c>
    </row>
    <row r="442" spans="1:9" x14ac:dyDescent="0.25">
      <c r="A442">
        <v>0</v>
      </c>
      <c r="B442">
        <v>189</v>
      </c>
      <c r="C442">
        <v>104</v>
      </c>
      <c r="D442">
        <v>25</v>
      </c>
      <c r="E442">
        <v>0</v>
      </c>
      <c r="F442">
        <v>34.299999999999997</v>
      </c>
      <c r="G442">
        <v>0.435</v>
      </c>
      <c r="H442">
        <v>41</v>
      </c>
      <c r="I442">
        <v>1</v>
      </c>
    </row>
    <row r="443" spans="1:9" x14ac:dyDescent="0.25">
      <c r="A443">
        <v>2</v>
      </c>
      <c r="B443">
        <v>83</v>
      </c>
      <c r="C443">
        <v>66</v>
      </c>
      <c r="D443">
        <v>23</v>
      </c>
      <c r="E443">
        <v>50</v>
      </c>
      <c r="F443">
        <v>32.200000000000003</v>
      </c>
      <c r="G443">
        <v>0.497</v>
      </c>
      <c r="H443">
        <v>22</v>
      </c>
      <c r="I443">
        <v>0</v>
      </c>
    </row>
    <row r="444" spans="1:9" x14ac:dyDescent="0.25">
      <c r="A444">
        <v>4</v>
      </c>
      <c r="B444">
        <v>117</v>
      </c>
      <c r="C444">
        <v>64</v>
      </c>
      <c r="D444">
        <v>27</v>
      </c>
      <c r="E444">
        <v>120</v>
      </c>
      <c r="F444">
        <v>33.200000000000003</v>
      </c>
      <c r="G444">
        <v>0.23</v>
      </c>
      <c r="H444">
        <v>24</v>
      </c>
      <c r="I444">
        <v>0</v>
      </c>
    </row>
    <row r="445" spans="1:9" x14ac:dyDescent="0.25">
      <c r="A445">
        <v>8</v>
      </c>
      <c r="B445">
        <v>108</v>
      </c>
      <c r="C445">
        <v>70</v>
      </c>
      <c r="D445">
        <v>0</v>
      </c>
      <c r="E445">
        <v>0</v>
      </c>
      <c r="F445">
        <v>30.5</v>
      </c>
      <c r="G445">
        <v>0.95499999999999996</v>
      </c>
      <c r="H445">
        <v>33</v>
      </c>
      <c r="I445">
        <v>1</v>
      </c>
    </row>
    <row r="446" spans="1:9" x14ac:dyDescent="0.25">
      <c r="A446">
        <v>4</v>
      </c>
      <c r="B446">
        <v>117</v>
      </c>
      <c r="C446">
        <v>62</v>
      </c>
      <c r="D446">
        <v>12</v>
      </c>
      <c r="E446">
        <v>0</v>
      </c>
      <c r="F446">
        <v>29.7</v>
      </c>
      <c r="G446">
        <v>0.38</v>
      </c>
      <c r="H446">
        <v>30</v>
      </c>
      <c r="I446">
        <v>1</v>
      </c>
    </row>
    <row r="447" spans="1:9" x14ac:dyDescent="0.25">
      <c r="A447">
        <v>0</v>
      </c>
      <c r="B447">
        <v>180</v>
      </c>
      <c r="C447">
        <v>78</v>
      </c>
      <c r="D447">
        <v>63</v>
      </c>
      <c r="E447">
        <v>14</v>
      </c>
      <c r="F447">
        <v>59.4</v>
      </c>
      <c r="G447">
        <v>2.42</v>
      </c>
      <c r="H447">
        <v>25</v>
      </c>
      <c r="I447">
        <v>1</v>
      </c>
    </row>
    <row r="448" spans="1:9" x14ac:dyDescent="0.25">
      <c r="A448">
        <v>1</v>
      </c>
      <c r="B448">
        <v>100</v>
      </c>
      <c r="C448">
        <v>72</v>
      </c>
      <c r="D448">
        <v>12</v>
      </c>
      <c r="E448">
        <v>70</v>
      </c>
      <c r="F448">
        <v>25.3</v>
      </c>
      <c r="G448">
        <v>0.65800000000000003</v>
      </c>
      <c r="H448">
        <v>28</v>
      </c>
      <c r="I448">
        <v>0</v>
      </c>
    </row>
    <row r="449" spans="1:9" x14ac:dyDescent="0.25">
      <c r="A449">
        <v>0</v>
      </c>
      <c r="B449">
        <v>95</v>
      </c>
      <c r="C449">
        <v>80</v>
      </c>
      <c r="D449">
        <v>45</v>
      </c>
      <c r="E449">
        <v>92</v>
      </c>
      <c r="F449">
        <v>36.5</v>
      </c>
      <c r="G449">
        <v>0.33</v>
      </c>
      <c r="H449">
        <v>26</v>
      </c>
      <c r="I449">
        <v>0</v>
      </c>
    </row>
    <row r="450" spans="1:9" x14ac:dyDescent="0.25">
      <c r="A450">
        <v>0</v>
      </c>
      <c r="B450">
        <v>104</v>
      </c>
      <c r="C450">
        <v>64</v>
      </c>
      <c r="D450">
        <v>37</v>
      </c>
      <c r="E450">
        <v>64</v>
      </c>
      <c r="F450">
        <v>33.6</v>
      </c>
      <c r="G450">
        <v>0.51</v>
      </c>
      <c r="H450">
        <v>22</v>
      </c>
      <c r="I450">
        <v>1</v>
      </c>
    </row>
    <row r="451" spans="1:9" x14ac:dyDescent="0.25">
      <c r="A451">
        <v>0</v>
      </c>
      <c r="B451">
        <v>120</v>
      </c>
      <c r="C451">
        <v>74</v>
      </c>
      <c r="D451">
        <v>18</v>
      </c>
      <c r="E451">
        <v>63</v>
      </c>
      <c r="F451">
        <v>30.5</v>
      </c>
      <c r="G451">
        <v>0.28499999999999998</v>
      </c>
      <c r="H451">
        <v>26</v>
      </c>
      <c r="I451">
        <v>0</v>
      </c>
    </row>
    <row r="452" spans="1:9" x14ac:dyDescent="0.25">
      <c r="A452">
        <v>1</v>
      </c>
      <c r="B452">
        <v>82</v>
      </c>
      <c r="C452">
        <v>64</v>
      </c>
      <c r="D452">
        <v>13</v>
      </c>
      <c r="E452">
        <v>95</v>
      </c>
      <c r="F452">
        <v>21.2</v>
      </c>
      <c r="G452">
        <v>0.41499999999999998</v>
      </c>
      <c r="H452">
        <v>23</v>
      </c>
      <c r="I452">
        <v>0</v>
      </c>
    </row>
    <row r="453" spans="1:9" x14ac:dyDescent="0.25">
      <c r="A453">
        <v>2</v>
      </c>
      <c r="B453">
        <v>134</v>
      </c>
      <c r="C453">
        <v>70</v>
      </c>
      <c r="D453">
        <v>0</v>
      </c>
      <c r="E453">
        <v>0</v>
      </c>
      <c r="F453">
        <v>28.9</v>
      </c>
      <c r="G453">
        <v>0.54200000000000004</v>
      </c>
      <c r="H453">
        <v>23</v>
      </c>
      <c r="I453">
        <v>1</v>
      </c>
    </row>
    <row r="454" spans="1:9" x14ac:dyDescent="0.25">
      <c r="A454">
        <v>0</v>
      </c>
      <c r="B454">
        <v>91</v>
      </c>
      <c r="C454">
        <v>68</v>
      </c>
      <c r="D454">
        <v>32</v>
      </c>
      <c r="E454">
        <v>210</v>
      </c>
      <c r="F454">
        <v>39.9</v>
      </c>
      <c r="G454">
        <v>0.38100000000000001</v>
      </c>
      <c r="H454">
        <v>25</v>
      </c>
      <c r="I454">
        <v>0</v>
      </c>
    </row>
    <row r="455" spans="1:9" x14ac:dyDescent="0.25">
      <c r="A455">
        <v>2</v>
      </c>
      <c r="B455">
        <v>119</v>
      </c>
      <c r="C455">
        <v>0</v>
      </c>
      <c r="D455">
        <v>0</v>
      </c>
      <c r="E455">
        <v>0</v>
      </c>
      <c r="F455">
        <v>19.600000000000001</v>
      </c>
      <c r="G455">
        <v>0.83199999999999996</v>
      </c>
      <c r="H455">
        <v>72</v>
      </c>
      <c r="I455">
        <v>0</v>
      </c>
    </row>
    <row r="456" spans="1:9" x14ac:dyDescent="0.25">
      <c r="A456">
        <v>2</v>
      </c>
      <c r="B456">
        <v>100</v>
      </c>
      <c r="C456">
        <v>54</v>
      </c>
      <c r="D456">
        <v>28</v>
      </c>
      <c r="E456">
        <v>105</v>
      </c>
      <c r="F456">
        <v>37.799999999999997</v>
      </c>
      <c r="G456">
        <v>0.498</v>
      </c>
      <c r="H456">
        <v>24</v>
      </c>
      <c r="I456">
        <v>0</v>
      </c>
    </row>
    <row r="457" spans="1:9" x14ac:dyDescent="0.25">
      <c r="A457">
        <v>14</v>
      </c>
      <c r="B457">
        <v>175</v>
      </c>
      <c r="C457">
        <v>62</v>
      </c>
      <c r="D457">
        <v>30</v>
      </c>
      <c r="E457">
        <v>0</v>
      </c>
      <c r="F457">
        <v>33.6</v>
      </c>
      <c r="G457">
        <v>0.21199999999999999</v>
      </c>
      <c r="H457">
        <v>38</v>
      </c>
      <c r="I457">
        <v>1</v>
      </c>
    </row>
    <row r="458" spans="1:9" x14ac:dyDescent="0.25">
      <c r="A458">
        <v>1</v>
      </c>
      <c r="B458">
        <v>135</v>
      </c>
      <c r="C458">
        <v>54</v>
      </c>
      <c r="D458">
        <v>0</v>
      </c>
      <c r="E458">
        <v>0</v>
      </c>
      <c r="F458">
        <v>26.7</v>
      </c>
      <c r="G458">
        <v>0.68700000000000006</v>
      </c>
      <c r="H458">
        <v>62</v>
      </c>
      <c r="I458">
        <v>0</v>
      </c>
    </row>
    <row r="459" spans="1:9" x14ac:dyDescent="0.25">
      <c r="A459">
        <v>5</v>
      </c>
      <c r="B459">
        <v>86</v>
      </c>
      <c r="C459">
        <v>68</v>
      </c>
      <c r="D459">
        <v>28</v>
      </c>
      <c r="E459">
        <v>71</v>
      </c>
      <c r="F459">
        <v>30.2</v>
      </c>
      <c r="G459">
        <v>0.36399999999999999</v>
      </c>
      <c r="H459">
        <v>24</v>
      </c>
      <c r="I459">
        <v>0</v>
      </c>
    </row>
    <row r="460" spans="1:9" x14ac:dyDescent="0.25">
      <c r="A460">
        <v>10</v>
      </c>
      <c r="B460">
        <v>148</v>
      </c>
      <c r="C460">
        <v>84</v>
      </c>
      <c r="D460">
        <v>48</v>
      </c>
      <c r="E460">
        <v>237</v>
      </c>
      <c r="F460">
        <v>37.6</v>
      </c>
      <c r="G460">
        <v>1.0009999999999999</v>
      </c>
      <c r="H460">
        <v>51</v>
      </c>
      <c r="I460">
        <v>1</v>
      </c>
    </row>
    <row r="461" spans="1:9" x14ac:dyDescent="0.25">
      <c r="A461">
        <v>9</v>
      </c>
      <c r="B461">
        <v>134</v>
      </c>
      <c r="C461">
        <v>74</v>
      </c>
      <c r="D461">
        <v>33</v>
      </c>
      <c r="E461">
        <v>60</v>
      </c>
      <c r="F461">
        <v>25.9</v>
      </c>
      <c r="G461">
        <v>0.46</v>
      </c>
      <c r="H461">
        <v>81</v>
      </c>
      <c r="I461">
        <v>0</v>
      </c>
    </row>
    <row r="462" spans="1:9" x14ac:dyDescent="0.25">
      <c r="A462">
        <v>9</v>
      </c>
      <c r="B462">
        <v>120</v>
      </c>
      <c r="C462">
        <v>72</v>
      </c>
      <c r="D462">
        <v>22</v>
      </c>
      <c r="E462">
        <v>56</v>
      </c>
      <c r="F462">
        <v>20.8</v>
      </c>
      <c r="G462">
        <v>0.73299999999999998</v>
      </c>
      <c r="H462">
        <v>48</v>
      </c>
      <c r="I462">
        <v>0</v>
      </c>
    </row>
    <row r="463" spans="1:9" x14ac:dyDescent="0.25">
      <c r="A463">
        <v>1</v>
      </c>
      <c r="B463">
        <v>71</v>
      </c>
      <c r="C463">
        <v>62</v>
      </c>
      <c r="D463">
        <v>0</v>
      </c>
      <c r="E463">
        <v>0</v>
      </c>
      <c r="F463">
        <v>21.8</v>
      </c>
      <c r="G463">
        <v>0.41599999999999998</v>
      </c>
      <c r="H463">
        <v>26</v>
      </c>
      <c r="I463">
        <v>0</v>
      </c>
    </row>
    <row r="464" spans="1:9" x14ac:dyDescent="0.25">
      <c r="A464">
        <v>8</v>
      </c>
      <c r="B464">
        <v>74</v>
      </c>
      <c r="C464">
        <v>70</v>
      </c>
      <c r="D464">
        <v>40</v>
      </c>
      <c r="E464">
        <v>49</v>
      </c>
      <c r="F464">
        <v>35.299999999999997</v>
      </c>
      <c r="G464">
        <v>0.70499999999999996</v>
      </c>
      <c r="H464">
        <v>39</v>
      </c>
      <c r="I464">
        <v>0</v>
      </c>
    </row>
    <row r="465" spans="1:9" x14ac:dyDescent="0.25">
      <c r="A465">
        <v>5</v>
      </c>
      <c r="B465">
        <v>88</v>
      </c>
      <c r="C465">
        <v>78</v>
      </c>
      <c r="D465">
        <v>30</v>
      </c>
      <c r="E465">
        <v>0</v>
      </c>
      <c r="F465">
        <v>27.6</v>
      </c>
      <c r="G465">
        <v>0.25800000000000001</v>
      </c>
      <c r="H465">
        <v>37</v>
      </c>
      <c r="I465">
        <v>0</v>
      </c>
    </row>
    <row r="466" spans="1:9" x14ac:dyDescent="0.25">
      <c r="A466">
        <v>10</v>
      </c>
      <c r="B466">
        <v>115</v>
      </c>
      <c r="C466">
        <v>98</v>
      </c>
      <c r="D466">
        <v>0</v>
      </c>
      <c r="E466">
        <v>0</v>
      </c>
      <c r="F466">
        <v>24</v>
      </c>
      <c r="G466">
        <v>1.022</v>
      </c>
      <c r="H466">
        <v>34</v>
      </c>
      <c r="I466">
        <v>0</v>
      </c>
    </row>
    <row r="467" spans="1:9" x14ac:dyDescent="0.25">
      <c r="A467">
        <v>0</v>
      </c>
      <c r="B467">
        <v>124</v>
      </c>
      <c r="C467">
        <v>56</v>
      </c>
      <c r="D467">
        <v>13</v>
      </c>
      <c r="E467">
        <v>105</v>
      </c>
      <c r="F467">
        <v>21.8</v>
      </c>
      <c r="G467">
        <v>0.45200000000000001</v>
      </c>
      <c r="H467">
        <v>21</v>
      </c>
      <c r="I467">
        <v>0</v>
      </c>
    </row>
    <row r="468" spans="1:9" x14ac:dyDescent="0.25">
      <c r="A468">
        <v>0</v>
      </c>
      <c r="B468">
        <v>74</v>
      </c>
      <c r="C468">
        <v>52</v>
      </c>
      <c r="D468">
        <v>10</v>
      </c>
      <c r="E468">
        <v>36</v>
      </c>
      <c r="F468">
        <v>27.8</v>
      </c>
      <c r="G468">
        <v>0.26900000000000002</v>
      </c>
      <c r="H468">
        <v>22</v>
      </c>
      <c r="I468">
        <v>0</v>
      </c>
    </row>
    <row r="469" spans="1:9" x14ac:dyDescent="0.25">
      <c r="A469">
        <v>0</v>
      </c>
      <c r="B469">
        <v>97</v>
      </c>
      <c r="C469">
        <v>64</v>
      </c>
      <c r="D469">
        <v>36</v>
      </c>
      <c r="E469">
        <v>100</v>
      </c>
      <c r="F469">
        <v>36.799999999999997</v>
      </c>
      <c r="G469">
        <v>0.6</v>
      </c>
      <c r="H469">
        <v>25</v>
      </c>
      <c r="I469">
        <v>0</v>
      </c>
    </row>
    <row r="470" spans="1:9" x14ac:dyDescent="0.25">
      <c r="A470">
        <v>8</v>
      </c>
      <c r="B470">
        <v>120</v>
      </c>
      <c r="C470">
        <v>0</v>
      </c>
      <c r="D470">
        <v>0</v>
      </c>
      <c r="E470">
        <v>0</v>
      </c>
      <c r="F470">
        <v>30</v>
      </c>
      <c r="G470">
        <v>0.183</v>
      </c>
      <c r="H470">
        <v>38</v>
      </c>
      <c r="I470">
        <v>1</v>
      </c>
    </row>
    <row r="471" spans="1:9" x14ac:dyDescent="0.25">
      <c r="A471">
        <v>6</v>
      </c>
      <c r="B471">
        <v>154</v>
      </c>
      <c r="C471">
        <v>78</v>
      </c>
      <c r="D471">
        <v>41</v>
      </c>
      <c r="E471">
        <v>140</v>
      </c>
      <c r="F471">
        <v>46.1</v>
      </c>
      <c r="G471">
        <v>0.57099999999999995</v>
      </c>
      <c r="H471">
        <v>27</v>
      </c>
      <c r="I471">
        <v>0</v>
      </c>
    </row>
    <row r="472" spans="1:9" x14ac:dyDescent="0.25">
      <c r="A472">
        <v>1</v>
      </c>
      <c r="B472">
        <v>144</v>
      </c>
      <c r="C472">
        <v>82</v>
      </c>
      <c r="D472">
        <v>40</v>
      </c>
      <c r="E472">
        <v>0</v>
      </c>
      <c r="F472">
        <v>41.3</v>
      </c>
      <c r="G472">
        <v>0.60699999999999998</v>
      </c>
      <c r="H472">
        <v>28</v>
      </c>
      <c r="I472">
        <v>0</v>
      </c>
    </row>
    <row r="473" spans="1:9" x14ac:dyDescent="0.25">
      <c r="A473">
        <v>0</v>
      </c>
      <c r="B473">
        <v>137</v>
      </c>
      <c r="C473">
        <v>70</v>
      </c>
      <c r="D473">
        <v>38</v>
      </c>
      <c r="E473">
        <v>0</v>
      </c>
      <c r="F473">
        <v>33.200000000000003</v>
      </c>
      <c r="G473">
        <v>0.17</v>
      </c>
      <c r="H473">
        <v>22</v>
      </c>
      <c r="I473">
        <v>0</v>
      </c>
    </row>
    <row r="474" spans="1:9" x14ac:dyDescent="0.25">
      <c r="A474">
        <v>0</v>
      </c>
      <c r="B474">
        <v>119</v>
      </c>
      <c r="C474">
        <v>66</v>
      </c>
      <c r="D474">
        <v>27</v>
      </c>
      <c r="E474">
        <v>0</v>
      </c>
      <c r="F474">
        <v>38.799999999999997</v>
      </c>
      <c r="G474">
        <v>0.25900000000000001</v>
      </c>
      <c r="H474">
        <v>22</v>
      </c>
      <c r="I474">
        <v>0</v>
      </c>
    </row>
    <row r="475" spans="1:9" x14ac:dyDescent="0.25">
      <c r="A475">
        <v>7</v>
      </c>
      <c r="B475">
        <v>136</v>
      </c>
      <c r="C475">
        <v>90</v>
      </c>
      <c r="D475">
        <v>0</v>
      </c>
      <c r="E475">
        <v>0</v>
      </c>
      <c r="F475">
        <v>29.9</v>
      </c>
      <c r="G475">
        <v>0.21</v>
      </c>
      <c r="H475">
        <v>50</v>
      </c>
      <c r="I475">
        <v>0</v>
      </c>
    </row>
    <row r="476" spans="1:9" x14ac:dyDescent="0.25">
      <c r="A476">
        <v>4</v>
      </c>
      <c r="B476">
        <v>114</v>
      </c>
      <c r="C476">
        <v>64</v>
      </c>
      <c r="D476">
        <v>0</v>
      </c>
      <c r="E476">
        <v>0</v>
      </c>
      <c r="F476">
        <v>28.9</v>
      </c>
      <c r="G476">
        <v>0.126</v>
      </c>
      <c r="H476">
        <v>24</v>
      </c>
      <c r="I476">
        <v>0</v>
      </c>
    </row>
    <row r="477" spans="1:9" x14ac:dyDescent="0.25">
      <c r="A477">
        <v>0</v>
      </c>
      <c r="B477">
        <v>137</v>
      </c>
      <c r="C477">
        <v>84</v>
      </c>
      <c r="D477">
        <v>27</v>
      </c>
      <c r="E477">
        <v>0</v>
      </c>
      <c r="F477">
        <v>27.3</v>
      </c>
      <c r="G477">
        <v>0.23100000000000001</v>
      </c>
      <c r="H477">
        <v>59</v>
      </c>
      <c r="I477">
        <v>0</v>
      </c>
    </row>
    <row r="478" spans="1:9" x14ac:dyDescent="0.25">
      <c r="A478">
        <v>2</v>
      </c>
      <c r="B478">
        <v>105</v>
      </c>
      <c r="C478">
        <v>80</v>
      </c>
      <c r="D478">
        <v>45</v>
      </c>
      <c r="E478">
        <v>191</v>
      </c>
      <c r="F478">
        <v>33.700000000000003</v>
      </c>
      <c r="G478">
        <v>0.71099999999999997</v>
      </c>
      <c r="H478">
        <v>29</v>
      </c>
      <c r="I478">
        <v>1</v>
      </c>
    </row>
    <row r="479" spans="1:9" x14ac:dyDescent="0.25">
      <c r="A479">
        <v>7</v>
      </c>
      <c r="B479">
        <v>114</v>
      </c>
      <c r="C479">
        <v>76</v>
      </c>
      <c r="D479">
        <v>17</v>
      </c>
      <c r="E479">
        <v>110</v>
      </c>
      <c r="F479">
        <v>23.8</v>
      </c>
      <c r="G479">
        <v>0.46600000000000003</v>
      </c>
      <c r="H479">
        <v>31</v>
      </c>
      <c r="I479">
        <v>0</v>
      </c>
    </row>
    <row r="480" spans="1:9" x14ac:dyDescent="0.25">
      <c r="A480">
        <v>8</v>
      </c>
      <c r="B480">
        <v>126</v>
      </c>
      <c r="C480">
        <v>74</v>
      </c>
      <c r="D480">
        <v>38</v>
      </c>
      <c r="E480">
        <v>75</v>
      </c>
      <c r="F480">
        <v>25.9</v>
      </c>
      <c r="G480">
        <v>0.16200000000000001</v>
      </c>
      <c r="H480">
        <v>39</v>
      </c>
      <c r="I480">
        <v>0</v>
      </c>
    </row>
    <row r="481" spans="1:9" x14ac:dyDescent="0.25">
      <c r="A481">
        <v>4</v>
      </c>
      <c r="B481">
        <v>132</v>
      </c>
      <c r="C481">
        <v>86</v>
      </c>
      <c r="D481">
        <v>31</v>
      </c>
      <c r="E481">
        <v>0</v>
      </c>
      <c r="F481">
        <v>28</v>
      </c>
      <c r="G481">
        <v>0.41899999999999998</v>
      </c>
      <c r="H481">
        <v>63</v>
      </c>
      <c r="I481">
        <v>0</v>
      </c>
    </row>
    <row r="482" spans="1:9" x14ac:dyDescent="0.25">
      <c r="A482">
        <v>3</v>
      </c>
      <c r="B482">
        <v>158</v>
      </c>
      <c r="C482">
        <v>70</v>
      </c>
      <c r="D482">
        <v>30</v>
      </c>
      <c r="E482">
        <v>328</v>
      </c>
      <c r="F482">
        <v>35.5</v>
      </c>
      <c r="G482">
        <v>0.34399999999999997</v>
      </c>
      <c r="H482">
        <v>35</v>
      </c>
      <c r="I482">
        <v>1</v>
      </c>
    </row>
    <row r="483" spans="1:9" x14ac:dyDescent="0.25">
      <c r="A483">
        <v>0</v>
      </c>
      <c r="B483">
        <v>123</v>
      </c>
      <c r="C483">
        <v>88</v>
      </c>
      <c r="D483">
        <v>37</v>
      </c>
      <c r="E483">
        <v>0</v>
      </c>
      <c r="F483">
        <v>35.200000000000003</v>
      </c>
      <c r="G483">
        <v>0.19700000000000001</v>
      </c>
      <c r="H483">
        <v>29</v>
      </c>
      <c r="I483">
        <v>0</v>
      </c>
    </row>
    <row r="484" spans="1:9" x14ac:dyDescent="0.25">
      <c r="A484">
        <v>4</v>
      </c>
      <c r="B484">
        <v>85</v>
      </c>
      <c r="C484">
        <v>58</v>
      </c>
      <c r="D484">
        <v>22</v>
      </c>
      <c r="E484">
        <v>49</v>
      </c>
      <c r="F484">
        <v>27.8</v>
      </c>
      <c r="G484">
        <v>0.30599999999999999</v>
      </c>
      <c r="H484">
        <v>28</v>
      </c>
      <c r="I484">
        <v>0</v>
      </c>
    </row>
    <row r="485" spans="1:9" x14ac:dyDescent="0.25">
      <c r="A485">
        <v>0</v>
      </c>
      <c r="B485">
        <v>84</v>
      </c>
      <c r="C485">
        <v>82</v>
      </c>
      <c r="D485">
        <v>31</v>
      </c>
      <c r="E485">
        <v>125</v>
      </c>
      <c r="F485">
        <v>38.200000000000003</v>
      </c>
      <c r="G485">
        <v>0.23300000000000001</v>
      </c>
      <c r="H485">
        <v>23</v>
      </c>
      <c r="I485">
        <v>0</v>
      </c>
    </row>
    <row r="486" spans="1:9" x14ac:dyDescent="0.25">
      <c r="A486">
        <v>0</v>
      </c>
      <c r="B486">
        <v>145</v>
      </c>
      <c r="C486">
        <v>0</v>
      </c>
      <c r="D486">
        <v>0</v>
      </c>
      <c r="E486">
        <v>0</v>
      </c>
      <c r="F486">
        <v>44.2</v>
      </c>
      <c r="G486">
        <v>0.63</v>
      </c>
      <c r="H486">
        <v>31</v>
      </c>
      <c r="I486">
        <v>1</v>
      </c>
    </row>
    <row r="487" spans="1:9" x14ac:dyDescent="0.25">
      <c r="A487">
        <v>0</v>
      </c>
      <c r="B487">
        <v>135</v>
      </c>
      <c r="C487">
        <v>68</v>
      </c>
      <c r="D487">
        <v>42</v>
      </c>
      <c r="E487">
        <v>250</v>
      </c>
      <c r="F487">
        <v>42.3</v>
      </c>
      <c r="G487">
        <v>0.36499999999999999</v>
      </c>
      <c r="H487">
        <v>24</v>
      </c>
      <c r="I487">
        <v>1</v>
      </c>
    </row>
    <row r="488" spans="1:9" x14ac:dyDescent="0.25">
      <c r="A488">
        <v>1</v>
      </c>
      <c r="B488">
        <v>139</v>
      </c>
      <c r="C488">
        <v>62</v>
      </c>
      <c r="D488">
        <v>41</v>
      </c>
      <c r="E488">
        <v>480</v>
      </c>
      <c r="F488">
        <v>40.700000000000003</v>
      </c>
      <c r="G488">
        <v>0.53600000000000003</v>
      </c>
      <c r="H488">
        <v>21</v>
      </c>
      <c r="I488">
        <v>0</v>
      </c>
    </row>
    <row r="489" spans="1:9" x14ac:dyDescent="0.25">
      <c r="A489">
        <v>0</v>
      </c>
      <c r="B489">
        <v>173</v>
      </c>
      <c r="C489">
        <v>78</v>
      </c>
      <c r="D489">
        <v>32</v>
      </c>
      <c r="E489">
        <v>265</v>
      </c>
      <c r="F489">
        <v>46.5</v>
      </c>
      <c r="G489">
        <v>1.159</v>
      </c>
      <c r="H489">
        <v>58</v>
      </c>
      <c r="I489">
        <v>0</v>
      </c>
    </row>
    <row r="490" spans="1:9" x14ac:dyDescent="0.25">
      <c r="A490">
        <v>4</v>
      </c>
      <c r="B490">
        <v>99</v>
      </c>
      <c r="C490">
        <v>72</v>
      </c>
      <c r="D490">
        <v>17</v>
      </c>
      <c r="E490">
        <v>0</v>
      </c>
      <c r="F490">
        <v>25.6</v>
      </c>
      <c r="G490">
        <v>0.29399999999999998</v>
      </c>
      <c r="H490">
        <v>28</v>
      </c>
      <c r="I490">
        <v>0</v>
      </c>
    </row>
    <row r="491" spans="1:9" x14ac:dyDescent="0.25">
      <c r="A491">
        <v>8</v>
      </c>
      <c r="B491">
        <v>194</v>
      </c>
      <c r="C491">
        <v>80</v>
      </c>
      <c r="D491">
        <v>0</v>
      </c>
      <c r="E491">
        <v>0</v>
      </c>
      <c r="F491">
        <v>26.1</v>
      </c>
      <c r="G491">
        <v>0.55100000000000005</v>
      </c>
      <c r="H491">
        <v>67</v>
      </c>
      <c r="I491">
        <v>0</v>
      </c>
    </row>
    <row r="492" spans="1:9" x14ac:dyDescent="0.25">
      <c r="A492">
        <v>2</v>
      </c>
      <c r="B492">
        <v>83</v>
      </c>
      <c r="C492">
        <v>65</v>
      </c>
      <c r="D492">
        <v>28</v>
      </c>
      <c r="E492">
        <v>66</v>
      </c>
      <c r="F492">
        <v>36.799999999999997</v>
      </c>
      <c r="G492">
        <v>0.629</v>
      </c>
      <c r="H492">
        <v>24</v>
      </c>
      <c r="I492">
        <v>0</v>
      </c>
    </row>
    <row r="493" spans="1:9" x14ac:dyDescent="0.25">
      <c r="A493">
        <v>2</v>
      </c>
      <c r="B493">
        <v>89</v>
      </c>
      <c r="C493">
        <v>90</v>
      </c>
      <c r="D493">
        <v>30</v>
      </c>
      <c r="E493">
        <v>0</v>
      </c>
      <c r="F493">
        <v>33.5</v>
      </c>
      <c r="G493">
        <v>0.29199999999999998</v>
      </c>
      <c r="H493">
        <v>42</v>
      </c>
      <c r="I493">
        <v>0</v>
      </c>
    </row>
    <row r="494" spans="1:9" x14ac:dyDescent="0.25">
      <c r="A494">
        <v>4</v>
      </c>
      <c r="B494">
        <v>99</v>
      </c>
      <c r="C494">
        <v>68</v>
      </c>
      <c r="D494">
        <v>38</v>
      </c>
      <c r="E494">
        <v>0</v>
      </c>
      <c r="F494">
        <v>32.799999999999997</v>
      </c>
      <c r="G494">
        <v>0.14499999999999999</v>
      </c>
      <c r="H494">
        <v>33</v>
      </c>
      <c r="I494">
        <v>0</v>
      </c>
    </row>
    <row r="495" spans="1:9" x14ac:dyDescent="0.25">
      <c r="A495">
        <v>4</v>
      </c>
      <c r="B495">
        <v>125</v>
      </c>
      <c r="C495">
        <v>70</v>
      </c>
      <c r="D495">
        <v>18</v>
      </c>
      <c r="E495">
        <v>122</v>
      </c>
      <c r="F495">
        <v>28.9</v>
      </c>
      <c r="G495">
        <v>1.1439999999999999</v>
      </c>
      <c r="H495">
        <v>45</v>
      </c>
      <c r="I495">
        <v>1</v>
      </c>
    </row>
    <row r="496" spans="1:9" x14ac:dyDescent="0.25">
      <c r="A496">
        <v>3</v>
      </c>
      <c r="B496">
        <v>80</v>
      </c>
      <c r="C496">
        <v>0</v>
      </c>
      <c r="D496">
        <v>0</v>
      </c>
      <c r="E496">
        <v>0</v>
      </c>
      <c r="F496">
        <v>0</v>
      </c>
      <c r="G496">
        <v>0.17399999999999999</v>
      </c>
      <c r="H496">
        <v>22</v>
      </c>
      <c r="I496">
        <v>0</v>
      </c>
    </row>
    <row r="497" spans="1:9" x14ac:dyDescent="0.25">
      <c r="A497">
        <v>6</v>
      </c>
      <c r="B497">
        <v>166</v>
      </c>
      <c r="C497">
        <v>74</v>
      </c>
      <c r="D497">
        <v>0</v>
      </c>
      <c r="E497">
        <v>0</v>
      </c>
      <c r="F497">
        <v>26.6</v>
      </c>
      <c r="G497">
        <v>0.30399999999999999</v>
      </c>
      <c r="H497">
        <v>66</v>
      </c>
      <c r="I497">
        <v>0</v>
      </c>
    </row>
    <row r="498" spans="1:9" x14ac:dyDescent="0.25">
      <c r="A498">
        <v>5</v>
      </c>
      <c r="B498">
        <v>110</v>
      </c>
      <c r="C498">
        <v>68</v>
      </c>
      <c r="D498">
        <v>0</v>
      </c>
      <c r="E498">
        <v>0</v>
      </c>
      <c r="F498">
        <v>26</v>
      </c>
      <c r="G498">
        <v>0.29199999999999998</v>
      </c>
      <c r="H498">
        <v>30</v>
      </c>
      <c r="I498">
        <v>0</v>
      </c>
    </row>
    <row r="499" spans="1:9" x14ac:dyDescent="0.25">
      <c r="A499">
        <v>2</v>
      </c>
      <c r="B499">
        <v>81</v>
      </c>
      <c r="C499">
        <v>72</v>
      </c>
      <c r="D499">
        <v>15</v>
      </c>
      <c r="E499">
        <v>76</v>
      </c>
      <c r="F499">
        <v>30.1</v>
      </c>
      <c r="G499">
        <v>0.54700000000000004</v>
      </c>
      <c r="H499">
        <v>25</v>
      </c>
      <c r="I499">
        <v>0</v>
      </c>
    </row>
    <row r="500" spans="1:9" x14ac:dyDescent="0.25">
      <c r="A500">
        <v>7</v>
      </c>
      <c r="B500">
        <v>195</v>
      </c>
      <c r="C500">
        <v>70</v>
      </c>
      <c r="D500">
        <v>33</v>
      </c>
      <c r="E500">
        <v>145</v>
      </c>
      <c r="F500">
        <v>25.1</v>
      </c>
      <c r="G500">
        <v>0.16300000000000001</v>
      </c>
      <c r="H500">
        <v>55</v>
      </c>
      <c r="I500">
        <v>1</v>
      </c>
    </row>
    <row r="501" spans="1:9" x14ac:dyDescent="0.25">
      <c r="A501">
        <v>6</v>
      </c>
      <c r="B501">
        <v>154</v>
      </c>
      <c r="C501">
        <v>74</v>
      </c>
      <c r="D501">
        <v>32</v>
      </c>
      <c r="E501">
        <v>193</v>
      </c>
      <c r="F501">
        <v>29.3</v>
      </c>
      <c r="G501">
        <v>0.83899999999999997</v>
      </c>
      <c r="H501">
        <v>39</v>
      </c>
      <c r="I501">
        <v>0</v>
      </c>
    </row>
    <row r="502" spans="1:9" x14ac:dyDescent="0.25">
      <c r="A502">
        <v>2</v>
      </c>
      <c r="B502">
        <v>117</v>
      </c>
      <c r="C502">
        <v>90</v>
      </c>
      <c r="D502">
        <v>19</v>
      </c>
      <c r="E502">
        <v>71</v>
      </c>
      <c r="F502">
        <v>25.2</v>
      </c>
      <c r="G502">
        <v>0.313</v>
      </c>
      <c r="H502">
        <v>21</v>
      </c>
      <c r="I502">
        <v>0</v>
      </c>
    </row>
    <row r="503" spans="1:9" x14ac:dyDescent="0.25">
      <c r="A503">
        <v>3</v>
      </c>
      <c r="B503">
        <v>84</v>
      </c>
      <c r="C503">
        <v>72</v>
      </c>
      <c r="D503">
        <v>32</v>
      </c>
      <c r="E503">
        <v>0</v>
      </c>
      <c r="F503">
        <v>37.200000000000003</v>
      </c>
      <c r="G503">
        <v>0.26700000000000002</v>
      </c>
      <c r="H503">
        <v>28</v>
      </c>
      <c r="I503">
        <v>0</v>
      </c>
    </row>
    <row r="504" spans="1:9" x14ac:dyDescent="0.25">
      <c r="A504">
        <v>6</v>
      </c>
      <c r="B504">
        <v>0</v>
      </c>
      <c r="C504">
        <v>68</v>
      </c>
      <c r="D504">
        <v>41</v>
      </c>
      <c r="E504">
        <v>0</v>
      </c>
      <c r="F504">
        <v>39</v>
      </c>
      <c r="G504">
        <v>0.72699999999999998</v>
      </c>
      <c r="H504">
        <v>41</v>
      </c>
      <c r="I504">
        <v>1</v>
      </c>
    </row>
    <row r="505" spans="1:9" x14ac:dyDescent="0.25">
      <c r="A505">
        <v>7</v>
      </c>
      <c r="B505">
        <v>94</v>
      </c>
      <c r="C505">
        <v>64</v>
      </c>
      <c r="D505">
        <v>25</v>
      </c>
      <c r="E505">
        <v>79</v>
      </c>
      <c r="F505">
        <v>33.299999999999997</v>
      </c>
      <c r="G505">
        <v>0.73799999999999999</v>
      </c>
      <c r="H505">
        <v>41</v>
      </c>
      <c r="I505">
        <v>0</v>
      </c>
    </row>
    <row r="506" spans="1:9" x14ac:dyDescent="0.25">
      <c r="A506">
        <v>3</v>
      </c>
      <c r="B506">
        <v>96</v>
      </c>
      <c r="C506">
        <v>78</v>
      </c>
      <c r="D506">
        <v>39</v>
      </c>
      <c r="E506">
        <v>0</v>
      </c>
      <c r="F506">
        <v>37.299999999999997</v>
      </c>
      <c r="G506">
        <v>0.23799999999999999</v>
      </c>
      <c r="H506">
        <v>40</v>
      </c>
      <c r="I506">
        <v>0</v>
      </c>
    </row>
    <row r="507" spans="1:9" x14ac:dyDescent="0.25">
      <c r="A507">
        <v>10</v>
      </c>
      <c r="B507">
        <v>75</v>
      </c>
      <c r="C507">
        <v>82</v>
      </c>
      <c r="D507">
        <v>0</v>
      </c>
      <c r="E507">
        <v>0</v>
      </c>
      <c r="F507">
        <v>33.299999999999997</v>
      </c>
      <c r="G507">
        <v>0.26300000000000001</v>
      </c>
      <c r="H507">
        <v>38</v>
      </c>
      <c r="I507">
        <v>0</v>
      </c>
    </row>
    <row r="508" spans="1:9" x14ac:dyDescent="0.25">
      <c r="A508">
        <v>0</v>
      </c>
      <c r="B508">
        <v>180</v>
      </c>
      <c r="C508">
        <v>90</v>
      </c>
      <c r="D508">
        <v>26</v>
      </c>
      <c r="E508">
        <v>90</v>
      </c>
      <c r="F508">
        <v>36.5</v>
      </c>
      <c r="G508">
        <v>0.314</v>
      </c>
      <c r="H508">
        <v>35</v>
      </c>
      <c r="I508">
        <v>1</v>
      </c>
    </row>
    <row r="509" spans="1:9" x14ac:dyDescent="0.25">
      <c r="A509">
        <v>1</v>
      </c>
      <c r="B509">
        <v>130</v>
      </c>
      <c r="C509">
        <v>60</v>
      </c>
      <c r="D509">
        <v>23</v>
      </c>
      <c r="E509">
        <v>170</v>
      </c>
      <c r="F509">
        <v>28.6</v>
      </c>
      <c r="G509">
        <v>0.69199999999999995</v>
      </c>
      <c r="H509">
        <v>21</v>
      </c>
      <c r="I509">
        <v>0</v>
      </c>
    </row>
    <row r="510" spans="1:9" x14ac:dyDescent="0.25">
      <c r="A510">
        <v>2</v>
      </c>
      <c r="B510">
        <v>84</v>
      </c>
      <c r="C510">
        <v>50</v>
      </c>
      <c r="D510">
        <v>23</v>
      </c>
      <c r="E510">
        <v>76</v>
      </c>
      <c r="F510">
        <v>30.4</v>
      </c>
      <c r="G510">
        <v>0.96799999999999997</v>
      </c>
      <c r="H510">
        <v>21</v>
      </c>
      <c r="I510">
        <v>0</v>
      </c>
    </row>
    <row r="511" spans="1:9" x14ac:dyDescent="0.25">
      <c r="A511">
        <v>8</v>
      </c>
      <c r="B511">
        <v>120</v>
      </c>
      <c r="C511">
        <v>78</v>
      </c>
      <c r="D511">
        <v>0</v>
      </c>
      <c r="E511">
        <v>0</v>
      </c>
      <c r="F511">
        <v>25</v>
      </c>
      <c r="G511">
        <v>0.40899999999999997</v>
      </c>
      <c r="H511">
        <v>64</v>
      </c>
      <c r="I511">
        <v>0</v>
      </c>
    </row>
    <row r="512" spans="1:9" x14ac:dyDescent="0.25">
      <c r="A512">
        <v>12</v>
      </c>
      <c r="B512">
        <v>84</v>
      </c>
      <c r="C512">
        <v>72</v>
      </c>
      <c r="D512">
        <v>31</v>
      </c>
      <c r="E512">
        <v>0</v>
      </c>
      <c r="F512">
        <v>29.7</v>
      </c>
      <c r="G512">
        <v>0.29699999999999999</v>
      </c>
      <c r="H512">
        <v>46</v>
      </c>
      <c r="I512">
        <v>1</v>
      </c>
    </row>
    <row r="513" spans="1:9" x14ac:dyDescent="0.25">
      <c r="A513">
        <v>0</v>
      </c>
      <c r="B513">
        <v>139</v>
      </c>
      <c r="C513">
        <v>62</v>
      </c>
      <c r="D513">
        <v>17</v>
      </c>
      <c r="E513">
        <v>210</v>
      </c>
      <c r="F513">
        <v>22.1</v>
      </c>
      <c r="G513">
        <v>0.20699999999999999</v>
      </c>
      <c r="H513">
        <v>21</v>
      </c>
      <c r="I513">
        <v>0</v>
      </c>
    </row>
    <row r="514" spans="1:9" x14ac:dyDescent="0.25">
      <c r="A514">
        <v>9</v>
      </c>
      <c r="B514">
        <v>91</v>
      </c>
      <c r="C514">
        <v>68</v>
      </c>
      <c r="D514">
        <v>0</v>
      </c>
      <c r="E514">
        <v>0</v>
      </c>
      <c r="F514">
        <v>24.2</v>
      </c>
      <c r="G514">
        <v>0.2</v>
      </c>
      <c r="H514">
        <v>58</v>
      </c>
      <c r="I514">
        <v>0</v>
      </c>
    </row>
    <row r="515" spans="1:9" x14ac:dyDescent="0.25">
      <c r="A515">
        <v>2</v>
      </c>
      <c r="B515">
        <v>91</v>
      </c>
      <c r="C515">
        <v>62</v>
      </c>
      <c r="D515">
        <v>0</v>
      </c>
      <c r="E515">
        <v>0</v>
      </c>
      <c r="F515">
        <v>27.3</v>
      </c>
      <c r="G515">
        <v>0.52500000000000002</v>
      </c>
      <c r="H515">
        <v>22</v>
      </c>
      <c r="I515">
        <v>0</v>
      </c>
    </row>
    <row r="516" spans="1:9" x14ac:dyDescent="0.25">
      <c r="A516">
        <v>3</v>
      </c>
      <c r="B516">
        <v>99</v>
      </c>
      <c r="C516">
        <v>54</v>
      </c>
      <c r="D516">
        <v>19</v>
      </c>
      <c r="E516">
        <v>86</v>
      </c>
      <c r="F516">
        <v>25.6</v>
      </c>
      <c r="G516">
        <v>0.154</v>
      </c>
      <c r="H516">
        <v>24</v>
      </c>
      <c r="I516">
        <v>0</v>
      </c>
    </row>
    <row r="517" spans="1:9" x14ac:dyDescent="0.25">
      <c r="A517">
        <v>3</v>
      </c>
      <c r="B517">
        <v>163</v>
      </c>
      <c r="C517">
        <v>70</v>
      </c>
      <c r="D517">
        <v>18</v>
      </c>
      <c r="E517">
        <v>105</v>
      </c>
      <c r="F517">
        <v>31.6</v>
      </c>
      <c r="G517">
        <v>0.26800000000000002</v>
      </c>
      <c r="H517">
        <v>28</v>
      </c>
      <c r="I517">
        <v>1</v>
      </c>
    </row>
    <row r="518" spans="1:9" x14ac:dyDescent="0.25">
      <c r="A518">
        <v>9</v>
      </c>
      <c r="B518">
        <v>145</v>
      </c>
      <c r="C518">
        <v>88</v>
      </c>
      <c r="D518">
        <v>34</v>
      </c>
      <c r="E518">
        <v>165</v>
      </c>
      <c r="F518">
        <v>30.3</v>
      </c>
      <c r="G518">
        <v>0.77100000000000002</v>
      </c>
      <c r="H518">
        <v>53</v>
      </c>
      <c r="I518">
        <v>1</v>
      </c>
    </row>
    <row r="519" spans="1:9" x14ac:dyDescent="0.25">
      <c r="A519">
        <v>7</v>
      </c>
      <c r="B519">
        <v>125</v>
      </c>
      <c r="C519">
        <v>86</v>
      </c>
      <c r="D519">
        <v>0</v>
      </c>
      <c r="E519">
        <v>0</v>
      </c>
      <c r="F519">
        <v>37.6</v>
      </c>
      <c r="G519">
        <v>0.30399999999999999</v>
      </c>
      <c r="H519">
        <v>51</v>
      </c>
      <c r="I519">
        <v>0</v>
      </c>
    </row>
    <row r="520" spans="1:9" x14ac:dyDescent="0.25">
      <c r="A520">
        <v>13</v>
      </c>
      <c r="B520">
        <v>76</v>
      </c>
      <c r="C520">
        <v>60</v>
      </c>
      <c r="D520">
        <v>0</v>
      </c>
      <c r="E520">
        <v>0</v>
      </c>
      <c r="F520">
        <v>32.799999999999997</v>
      </c>
      <c r="G520">
        <v>0.18</v>
      </c>
      <c r="H520">
        <v>41</v>
      </c>
      <c r="I520">
        <v>0</v>
      </c>
    </row>
    <row r="521" spans="1:9" x14ac:dyDescent="0.25">
      <c r="A521">
        <v>6</v>
      </c>
      <c r="B521">
        <v>129</v>
      </c>
      <c r="C521">
        <v>90</v>
      </c>
      <c r="D521">
        <v>7</v>
      </c>
      <c r="E521">
        <v>326</v>
      </c>
      <c r="F521">
        <v>19.600000000000001</v>
      </c>
      <c r="G521">
        <v>0.58199999999999996</v>
      </c>
      <c r="H521">
        <v>60</v>
      </c>
      <c r="I521">
        <v>0</v>
      </c>
    </row>
    <row r="522" spans="1:9" x14ac:dyDescent="0.25">
      <c r="A522">
        <v>2</v>
      </c>
      <c r="B522">
        <v>68</v>
      </c>
      <c r="C522">
        <v>70</v>
      </c>
      <c r="D522">
        <v>32</v>
      </c>
      <c r="E522">
        <v>66</v>
      </c>
      <c r="F522">
        <v>25</v>
      </c>
      <c r="G522">
        <v>0.187</v>
      </c>
      <c r="H522">
        <v>25</v>
      </c>
      <c r="I522">
        <v>0</v>
      </c>
    </row>
    <row r="523" spans="1:9" x14ac:dyDescent="0.25">
      <c r="A523">
        <v>3</v>
      </c>
      <c r="B523">
        <v>124</v>
      </c>
      <c r="C523">
        <v>80</v>
      </c>
      <c r="D523">
        <v>33</v>
      </c>
      <c r="E523">
        <v>130</v>
      </c>
      <c r="F523">
        <v>33.200000000000003</v>
      </c>
      <c r="G523">
        <v>0.30499999999999999</v>
      </c>
      <c r="H523">
        <v>26</v>
      </c>
      <c r="I523">
        <v>0</v>
      </c>
    </row>
    <row r="524" spans="1:9" x14ac:dyDescent="0.25">
      <c r="A524">
        <v>6</v>
      </c>
      <c r="B524">
        <v>114</v>
      </c>
      <c r="C524">
        <v>0</v>
      </c>
      <c r="D524">
        <v>0</v>
      </c>
      <c r="E524">
        <v>0</v>
      </c>
      <c r="F524">
        <v>0</v>
      </c>
      <c r="G524">
        <v>0.189</v>
      </c>
      <c r="H524">
        <v>26</v>
      </c>
      <c r="I524">
        <v>0</v>
      </c>
    </row>
    <row r="525" spans="1:9" x14ac:dyDescent="0.25">
      <c r="A525">
        <v>9</v>
      </c>
      <c r="B525">
        <v>130</v>
      </c>
      <c r="C525">
        <v>70</v>
      </c>
      <c r="D525">
        <v>0</v>
      </c>
      <c r="E525">
        <v>0</v>
      </c>
      <c r="F525">
        <v>34.200000000000003</v>
      </c>
      <c r="G525">
        <v>0.65200000000000002</v>
      </c>
      <c r="H525">
        <v>45</v>
      </c>
      <c r="I525">
        <v>1</v>
      </c>
    </row>
    <row r="526" spans="1:9" x14ac:dyDescent="0.25">
      <c r="A526">
        <v>3</v>
      </c>
      <c r="B526">
        <v>125</v>
      </c>
      <c r="C526">
        <v>58</v>
      </c>
      <c r="D526">
        <v>0</v>
      </c>
      <c r="E526">
        <v>0</v>
      </c>
      <c r="F526">
        <v>31.6</v>
      </c>
      <c r="G526">
        <v>0.151</v>
      </c>
      <c r="H526">
        <v>24</v>
      </c>
      <c r="I526">
        <v>0</v>
      </c>
    </row>
    <row r="527" spans="1:9" x14ac:dyDescent="0.25">
      <c r="A527">
        <v>3</v>
      </c>
      <c r="B527">
        <v>87</v>
      </c>
      <c r="C527">
        <v>60</v>
      </c>
      <c r="D527">
        <v>18</v>
      </c>
      <c r="E527">
        <v>0</v>
      </c>
      <c r="F527">
        <v>21.8</v>
      </c>
      <c r="G527">
        <v>0.44400000000000001</v>
      </c>
      <c r="H527">
        <v>21</v>
      </c>
      <c r="I527">
        <v>0</v>
      </c>
    </row>
    <row r="528" spans="1:9" x14ac:dyDescent="0.25">
      <c r="A528">
        <v>1</v>
      </c>
      <c r="B528">
        <v>97</v>
      </c>
      <c r="C528">
        <v>64</v>
      </c>
      <c r="D528">
        <v>19</v>
      </c>
      <c r="E528">
        <v>82</v>
      </c>
      <c r="F528">
        <v>18.2</v>
      </c>
      <c r="G528">
        <v>0.29899999999999999</v>
      </c>
      <c r="H528">
        <v>21</v>
      </c>
      <c r="I528">
        <v>0</v>
      </c>
    </row>
    <row r="529" spans="1:9" x14ac:dyDescent="0.25">
      <c r="A529">
        <v>3</v>
      </c>
      <c r="B529">
        <v>116</v>
      </c>
      <c r="C529">
        <v>74</v>
      </c>
      <c r="D529">
        <v>15</v>
      </c>
      <c r="E529">
        <v>105</v>
      </c>
      <c r="F529">
        <v>26.3</v>
      </c>
      <c r="G529">
        <v>0.107</v>
      </c>
      <c r="H529">
        <v>24</v>
      </c>
      <c r="I529">
        <v>0</v>
      </c>
    </row>
    <row r="530" spans="1:9" x14ac:dyDescent="0.25">
      <c r="A530">
        <v>0</v>
      </c>
      <c r="B530">
        <v>117</v>
      </c>
      <c r="C530">
        <v>66</v>
      </c>
      <c r="D530">
        <v>31</v>
      </c>
      <c r="E530">
        <v>188</v>
      </c>
      <c r="F530">
        <v>30.8</v>
      </c>
      <c r="G530">
        <v>0.49299999999999999</v>
      </c>
      <c r="H530">
        <v>22</v>
      </c>
      <c r="I530">
        <v>0</v>
      </c>
    </row>
    <row r="531" spans="1:9" x14ac:dyDescent="0.25">
      <c r="A531">
        <v>0</v>
      </c>
      <c r="B531">
        <v>111</v>
      </c>
      <c r="C531">
        <v>65</v>
      </c>
      <c r="D531">
        <v>0</v>
      </c>
      <c r="E531">
        <v>0</v>
      </c>
      <c r="F531">
        <v>24.6</v>
      </c>
      <c r="G531">
        <v>0.66</v>
      </c>
      <c r="H531">
        <v>31</v>
      </c>
      <c r="I531">
        <v>0</v>
      </c>
    </row>
    <row r="532" spans="1:9" x14ac:dyDescent="0.25">
      <c r="A532">
        <v>2</v>
      </c>
      <c r="B532">
        <v>122</v>
      </c>
      <c r="C532">
        <v>60</v>
      </c>
      <c r="D532">
        <v>18</v>
      </c>
      <c r="E532">
        <v>106</v>
      </c>
      <c r="F532">
        <v>29.8</v>
      </c>
      <c r="G532">
        <v>0.71699999999999997</v>
      </c>
      <c r="H532">
        <v>22</v>
      </c>
      <c r="I532">
        <v>0</v>
      </c>
    </row>
    <row r="533" spans="1:9" x14ac:dyDescent="0.25">
      <c r="A533">
        <v>0</v>
      </c>
      <c r="B533">
        <v>107</v>
      </c>
      <c r="C533">
        <v>76</v>
      </c>
      <c r="D533">
        <v>0</v>
      </c>
      <c r="E533">
        <v>0</v>
      </c>
      <c r="F533">
        <v>45.3</v>
      </c>
      <c r="G533">
        <v>0.68600000000000005</v>
      </c>
      <c r="H533">
        <v>24</v>
      </c>
      <c r="I533">
        <v>0</v>
      </c>
    </row>
    <row r="534" spans="1:9" x14ac:dyDescent="0.25">
      <c r="A534">
        <v>1</v>
      </c>
      <c r="B534">
        <v>86</v>
      </c>
      <c r="C534">
        <v>66</v>
      </c>
      <c r="D534">
        <v>52</v>
      </c>
      <c r="E534">
        <v>65</v>
      </c>
      <c r="F534">
        <v>41.3</v>
      </c>
      <c r="G534">
        <v>0.91700000000000004</v>
      </c>
      <c r="H534">
        <v>29</v>
      </c>
      <c r="I534">
        <v>0</v>
      </c>
    </row>
    <row r="535" spans="1:9" x14ac:dyDescent="0.25">
      <c r="A535">
        <v>6</v>
      </c>
      <c r="B535">
        <v>91</v>
      </c>
      <c r="C535">
        <v>0</v>
      </c>
      <c r="D535">
        <v>0</v>
      </c>
      <c r="E535">
        <v>0</v>
      </c>
      <c r="F535">
        <v>29.8</v>
      </c>
      <c r="G535">
        <v>0.501</v>
      </c>
      <c r="H535">
        <v>31</v>
      </c>
      <c r="I535">
        <v>0</v>
      </c>
    </row>
    <row r="536" spans="1:9" x14ac:dyDescent="0.25">
      <c r="A536">
        <v>1</v>
      </c>
      <c r="B536">
        <v>77</v>
      </c>
      <c r="C536">
        <v>56</v>
      </c>
      <c r="D536">
        <v>30</v>
      </c>
      <c r="E536">
        <v>56</v>
      </c>
      <c r="F536">
        <v>33.299999999999997</v>
      </c>
      <c r="G536">
        <v>1.2509999999999999</v>
      </c>
      <c r="H536">
        <v>24</v>
      </c>
      <c r="I536">
        <v>0</v>
      </c>
    </row>
    <row r="537" spans="1:9" x14ac:dyDescent="0.25">
      <c r="A537">
        <v>4</v>
      </c>
      <c r="B537">
        <v>132</v>
      </c>
      <c r="C537">
        <v>0</v>
      </c>
      <c r="D537">
        <v>0</v>
      </c>
      <c r="E537">
        <v>0</v>
      </c>
      <c r="F537">
        <v>32.9</v>
      </c>
      <c r="G537">
        <v>0.30199999999999999</v>
      </c>
      <c r="H537">
        <v>23</v>
      </c>
      <c r="I537">
        <v>1</v>
      </c>
    </row>
    <row r="538" spans="1:9" x14ac:dyDescent="0.25">
      <c r="A538">
        <v>0</v>
      </c>
      <c r="B538">
        <v>105</v>
      </c>
      <c r="C538">
        <v>90</v>
      </c>
      <c r="D538">
        <v>0</v>
      </c>
      <c r="E538">
        <v>0</v>
      </c>
      <c r="F538">
        <v>29.6</v>
      </c>
      <c r="G538">
        <v>0.19700000000000001</v>
      </c>
      <c r="H538">
        <v>46</v>
      </c>
      <c r="I538">
        <v>0</v>
      </c>
    </row>
    <row r="539" spans="1:9" x14ac:dyDescent="0.25">
      <c r="A539">
        <v>0</v>
      </c>
      <c r="B539">
        <v>57</v>
      </c>
      <c r="C539">
        <v>60</v>
      </c>
      <c r="D539">
        <v>0</v>
      </c>
      <c r="E539">
        <v>0</v>
      </c>
      <c r="F539">
        <v>21.7</v>
      </c>
      <c r="G539">
        <v>0.73499999999999999</v>
      </c>
      <c r="H539">
        <v>67</v>
      </c>
      <c r="I539">
        <v>0</v>
      </c>
    </row>
    <row r="540" spans="1:9" x14ac:dyDescent="0.25">
      <c r="A540">
        <v>0</v>
      </c>
      <c r="B540">
        <v>127</v>
      </c>
      <c r="C540">
        <v>80</v>
      </c>
      <c r="D540">
        <v>37</v>
      </c>
      <c r="E540">
        <v>210</v>
      </c>
      <c r="F540">
        <v>36.299999999999997</v>
      </c>
      <c r="G540">
        <v>0.80400000000000005</v>
      </c>
      <c r="H540">
        <v>23</v>
      </c>
      <c r="I540">
        <v>0</v>
      </c>
    </row>
    <row r="541" spans="1:9" x14ac:dyDescent="0.25">
      <c r="A541">
        <v>3</v>
      </c>
      <c r="B541">
        <v>129</v>
      </c>
      <c r="C541">
        <v>92</v>
      </c>
      <c r="D541">
        <v>49</v>
      </c>
      <c r="E541">
        <v>155</v>
      </c>
      <c r="F541">
        <v>36.4</v>
      </c>
      <c r="G541">
        <v>0.96799999999999997</v>
      </c>
      <c r="H541">
        <v>32</v>
      </c>
      <c r="I541">
        <v>1</v>
      </c>
    </row>
    <row r="542" spans="1:9" x14ac:dyDescent="0.25">
      <c r="A542">
        <v>8</v>
      </c>
      <c r="B542">
        <v>100</v>
      </c>
      <c r="C542">
        <v>74</v>
      </c>
      <c r="D542">
        <v>40</v>
      </c>
      <c r="E542">
        <v>215</v>
      </c>
      <c r="F542">
        <v>39.4</v>
      </c>
      <c r="G542">
        <v>0.66100000000000003</v>
      </c>
      <c r="H542">
        <v>43</v>
      </c>
      <c r="I542">
        <v>1</v>
      </c>
    </row>
    <row r="543" spans="1:9" x14ac:dyDescent="0.25">
      <c r="A543">
        <v>3</v>
      </c>
      <c r="B543">
        <v>128</v>
      </c>
      <c r="C543">
        <v>72</v>
      </c>
      <c r="D543">
        <v>25</v>
      </c>
      <c r="E543">
        <v>190</v>
      </c>
      <c r="F543">
        <v>32.4</v>
      </c>
      <c r="G543">
        <v>0.54900000000000004</v>
      </c>
      <c r="H543">
        <v>27</v>
      </c>
      <c r="I543">
        <v>1</v>
      </c>
    </row>
    <row r="544" spans="1:9" x14ac:dyDescent="0.25">
      <c r="A544">
        <v>10</v>
      </c>
      <c r="B544">
        <v>90</v>
      </c>
      <c r="C544">
        <v>85</v>
      </c>
      <c r="D544">
        <v>32</v>
      </c>
      <c r="E544">
        <v>0</v>
      </c>
      <c r="F544">
        <v>34.9</v>
      </c>
      <c r="G544">
        <v>0.82499999999999996</v>
      </c>
      <c r="H544">
        <v>56</v>
      </c>
      <c r="I544">
        <v>1</v>
      </c>
    </row>
    <row r="545" spans="1:9" x14ac:dyDescent="0.25">
      <c r="A545">
        <v>4</v>
      </c>
      <c r="B545">
        <v>84</v>
      </c>
      <c r="C545">
        <v>90</v>
      </c>
      <c r="D545">
        <v>23</v>
      </c>
      <c r="E545">
        <v>56</v>
      </c>
      <c r="F545">
        <v>39.5</v>
      </c>
      <c r="G545">
        <v>0.159</v>
      </c>
      <c r="H545">
        <v>25</v>
      </c>
      <c r="I545">
        <v>0</v>
      </c>
    </row>
    <row r="546" spans="1:9" x14ac:dyDescent="0.25">
      <c r="A546">
        <v>1</v>
      </c>
      <c r="B546">
        <v>88</v>
      </c>
      <c r="C546">
        <v>78</v>
      </c>
      <c r="D546">
        <v>29</v>
      </c>
      <c r="E546">
        <v>76</v>
      </c>
      <c r="F546">
        <v>32</v>
      </c>
      <c r="G546">
        <v>0.36499999999999999</v>
      </c>
      <c r="H546">
        <v>29</v>
      </c>
      <c r="I546">
        <v>0</v>
      </c>
    </row>
    <row r="547" spans="1:9" x14ac:dyDescent="0.25">
      <c r="A547">
        <v>8</v>
      </c>
      <c r="B547">
        <v>186</v>
      </c>
      <c r="C547">
        <v>90</v>
      </c>
      <c r="D547">
        <v>35</v>
      </c>
      <c r="E547">
        <v>225</v>
      </c>
      <c r="F547">
        <v>34.5</v>
      </c>
      <c r="G547">
        <v>0.42299999999999999</v>
      </c>
      <c r="H547">
        <v>37</v>
      </c>
      <c r="I547">
        <v>1</v>
      </c>
    </row>
    <row r="548" spans="1:9" x14ac:dyDescent="0.25">
      <c r="A548">
        <v>5</v>
      </c>
      <c r="B548">
        <v>187</v>
      </c>
      <c r="C548">
        <v>76</v>
      </c>
      <c r="D548">
        <v>27</v>
      </c>
      <c r="E548">
        <v>207</v>
      </c>
      <c r="F548">
        <v>43.6</v>
      </c>
      <c r="G548">
        <v>1.034</v>
      </c>
      <c r="H548">
        <v>53</v>
      </c>
      <c r="I548">
        <v>1</v>
      </c>
    </row>
    <row r="549" spans="1:9" x14ac:dyDescent="0.25">
      <c r="A549">
        <v>4</v>
      </c>
      <c r="B549">
        <v>131</v>
      </c>
      <c r="C549">
        <v>68</v>
      </c>
      <c r="D549">
        <v>21</v>
      </c>
      <c r="E549">
        <v>166</v>
      </c>
      <c r="F549">
        <v>33.1</v>
      </c>
      <c r="G549">
        <v>0.16</v>
      </c>
      <c r="H549">
        <v>28</v>
      </c>
      <c r="I549">
        <v>0</v>
      </c>
    </row>
    <row r="550" spans="1:9" x14ac:dyDescent="0.25">
      <c r="A550">
        <v>1</v>
      </c>
      <c r="B550">
        <v>164</v>
      </c>
      <c r="C550">
        <v>82</v>
      </c>
      <c r="D550">
        <v>43</v>
      </c>
      <c r="E550">
        <v>67</v>
      </c>
      <c r="F550">
        <v>32.799999999999997</v>
      </c>
      <c r="G550">
        <v>0.34100000000000003</v>
      </c>
      <c r="H550">
        <v>50</v>
      </c>
      <c r="I550">
        <v>0</v>
      </c>
    </row>
    <row r="551" spans="1:9" x14ac:dyDescent="0.25">
      <c r="A551">
        <v>4</v>
      </c>
      <c r="B551">
        <v>189</v>
      </c>
      <c r="C551">
        <v>110</v>
      </c>
      <c r="D551">
        <v>31</v>
      </c>
      <c r="E551">
        <v>0</v>
      </c>
      <c r="F551">
        <v>28.5</v>
      </c>
      <c r="G551">
        <v>0.68</v>
      </c>
      <c r="H551">
        <v>37</v>
      </c>
      <c r="I551">
        <v>0</v>
      </c>
    </row>
    <row r="552" spans="1:9" x14ac:dyDescent="0.25">
      <c r="A552">
        <v>1</v>
      </c>
      <c r="B552">
        <v>116</v>
      </c>
      <c r="C552">
        <v>70</v>
      </c>
      <c r="D552">
        <v>28</v>
      </c>
      <c r="E552">
        <v>0</v>
      </c>
      <c r="F552">
        <v>27.4</v>
      </c>
      <c r="G552">
        <v>0.20399999999999999</v>
      </c>
      <c r="H552">
        <v>21</v>
      </c>
      <c r="I552">
        <v>0</v>
      </c>
    </row>
    <row r="553" spans="1:9" x14ac:dyDescent="0.25">
      <c r="A553">
        <v>3</v>
      </c>
      <c r="B553">
        <v>84</v>
      </c>
      <c r="C553">
        <v>68</v>
      </c>
      <c r="D553">
        <v>30</v>
      </c>
      <c r="E553">
        <v>106</v>
      </c>
      <c r="F553">
        <v>31.9</v>
      </c>
      <c r="G553">
        <v>0.59099999999999997</v>
      </c>
      <c r="H553">
        <v>25</v>
      </c>
      <c r="I553">
        <v>0</v>
      </c>
    </row>
    <row r="554" spans="1:9" x14ac:dyDescent="0.25">
      <c r="A554">
        <v>6</v>
      </c>
      <c r="B554">
        <v>114</v>
      </c>
      <c r="C554">
        <v>88</v>
      </c>
      <c r="D554">
        <v>0</v>
      </c>
      <c r="E554">
        <v>0</v>
      </c>
      <c r="F554">
        <v>27.8</v>
      </c>
      <c r="G554">
        <v>0.247</v>
      </c>
      <c r="H554">
        <v>66</v>
      </c>
      <c r="I554">
        <v>0</v>
      </c>
    </row>
    <row r="555" spans="1:9" x14ac:dyDescent="0.25">
      <c r="A555">
        <v>1</v>
      </c>
      <c r="B555">
        <v>88</v>
      </c>
      <c r="C555">
        <v>62</v>
      </c>
      <c r="D555">
        <v>24</v>
      </c>
      <c r="E555">
        <v>44</v>
      </c>
      <c r="F555">
        <v>29.9</v>
      </c>
      <c r="G555">
        <v>0.42199999999999999</v>
      </c>
      <c r="H555">
        <v>23</v>
      </c>
      <c r="I555">
        <v>0</v>
      </c>
    </row>
    <row r="556" spans="1:9" x14ac:dyDescent="0.25">
      <c r="A556">
        <v>1</v>
      </c>
      <c r="B556">
        <v>84</v>
      </c>
      <c r="C556">
        <v>64</v>
      </c>
      <c r="D556">
        <v>23</v>
      </c>
      <c r="E556">
        <v>115</v>
      </c>
      <c r="F556">
        <v>36.9</v>
      </c>
      <c r="G556">
        <v>0.47099999999999997</v>
      </c>
      <c r="H556">
        <v>28</v>
      </c>
      <c r="I556">
        <v>0</v>
      </c>
    </row>
    <row r="557" spans="1:9" x14ac:dyDescent="0.25">
      <c r="A557">
        <v>7</v>
      </c>
      <c r="B557">
        <v>124</v>
      </c>
      <c r="C557">
        <v>70</v>
      </c>
      <c r="D557">
        <v>33</v>
      </c>
      <c r="E557">
        <v>215</v>
      </c>
      <c r="F557">
        <v>25.5</v>
      </c>
      <c r="G557">
        <v>0.161</v>
      </c>
      <c r="H557">
        <v>37</v>
      </c>
      <c r="I557">
        <v>0</v>
      </c>
    </row>
    <row r="558" spans="1:9" x14ac:dyDescent="0.25">
      <c r="A558">
        <v>1</v>
      </c>
      <c r="B558">
        <v>97</v>
      </c>
      <c r="C558">
        <v>70</v>
      </c>
      <c r="D558">
        <v>40</v>
      </c>
      <c r="E558">
        <v>0</v>
      </c>
      <c r="F558">
        <v>38.1</v>
      </c>
      <c r="G558">
        <v>0.218</v>
      </c>
      <c r="H558">
        <v>30</v>
      </c>
      <c r="I558">
        <v>0</v>
      </c>
    </row>
    <row r="559" spans="1:9" x14ac:dyDescent="0.25">
      <c r="A559">
        <v>8</v>
      </c>
      <c r="B559">
        <v>110</v>
      </c>
      <c r="C559">
        <v>76</v>
      </c>
      <c r="D559">
        <v>0</v>
      </c>
      <c r="E559">
        <v>0</v>
      </c>
      <c r="F559">
        <v>27.8</v>
      </c>
      <c r="G559">
        <v>0.23699999999999999</v>
      </c>
      <c r="H559">
        <v>58</v>
      </c>
      <c r="I559">
        <v>0</v>
      </c>
    </row>
    <row r="560" spans="1:9" x14ac:dyDescent="0.25">
      <c r="A560">
        <v>11</v>
      </c>
      <c r="B560">
        <v>103</v>
      </c>
      <c r="C560">
        <v>68</v>
      </c>
      <c r="D560">
        <v>40</v>
      </c>
      <c r="E560">
        <v>0</v>
      </c>
      <c r="F560">
        <v>46.2</v>
      </c>
      <c r="G560">
        <v>0.126</v>
      </c>
      <c r="H560">
        <v>42</v>
      </c>
      <c r="I560">
        <v>0</v>
      </c>
    </row>
    <row r="561" spans="1:9" x14ac:dyDescent="0.25">
      <c r="A561">
        <v>11</v>
      </c>
      <c r="B561">
        <v>85</v>
      </c>
      <c r="C561">
        <v>74</v>
      </c>
      <c r="D561">
        <v>0</v>
      </c>
      <c r="E561">
        <v>0</v>
      </c>
      <c r="F561">
        <v>30.1</v>
      </c>
      <c r="G561">
        <v>0.3</v>
      </c>
      <c r="H561">
        <v>35</v>
      </c>
      <c r="I561">
        <v>0</v>
      </c>
    </row>
    <row r="562" spans="1:9" x14ac:dyDescent="0.25">
      <c r="A562">
        <v>6</v>
      </c>
      <c r="B562">
        <v>125</v>
      </c>
      <c r="C562">
        <v>76</v>
      </c>
      <c r="D562">
        <v>0</v>
      </c>
      <c r="E562">
        <v>0</v>
      </c>
      <c r="F562">
        <v>33.799999999999997</v>
      </c>
      <c r="G562">
        <v>0.121</v>
      </c>
      <c r="H562">
        <v>54</v>
      </c>
      <c r="I562">
        <v>1</v>
      </c>
    </row>
    <row r="563" spans="1:9" x14ac:dyDescent="0.25">
      <c r="A563">
        <v>0</v>
      </c>
      <c r="B563">
        <v>198</v>
      </c>
      <c r="C563">
        <v>66</v>
      </c>
      <c r="D563">
        <v>32</v>
      </c>
      <c r="E563">
        <v>274</v>
      </c>
      <c r="F563">
        <v>41.3</v>
      </c>
      <c r="G563">
        <v>0.502</v>
      </c>
      <c r="H563">
        <v>28</v>
      </c>
      <c r="I563">
        <v>1</v>
      </c>
    </row>
    <row r="564" spans="1:9" x14ac:dyDescent="0.25">
      <c r="A564">
        <v>1</v>
      </c>
      <c r="B564">
        <v>87</v>
      </c>
      <c r="C564">
        <v>68</v>
      </c>
      <c r="D564">
        <v>34</v>
      </c>
      <c r="E564">
        <v>77</v>
      </c>
      <c r="F564">
        <v>37.6</v>
      </c>
      <c r="G564">
        <v>0.40100000000000002</v>
      </c>
      <c r="H564">
        <v>24</v>
      </c>
      <c r="I564">
        <v>0</v>
      </c>
    </row>
    <row r="565" spans="1:9" x14ac:dyDescent="0.25">
      <c r="A565">
        <v>6</v>
      </c>
      <c r="B565">
        <v>99</v>
      </c>
      <c r="C565">
        <v>60</v>
      </c>
      <c r="D565">
        <v>19</v>
      </c>
      <c r="E565">
        <v>54</v>
      </c>
      <c r="F565">
        <v>26.9</v>
      </c>
      <c r="G565">
        <v>0.497</v>
      </c>
      <c r="H565">
        <v>32</v>
      </c>
      <c r="I565">
        <v>0</v>
      </c>
    </row>
    <row r="566" spans="1:9" x14ac:dyDescent="0.25">
      <c r="A566">
        <v>0</v>
      </c>
      <c r="B566">
        <v>91</v>
      </c>
      <c r="C566">
        <v>80</v>
      </c>
      <c r="D566">
        <v>0</v>
      </c>
      <c r="E566">
        <v>0</v>
      </c>
      <c r="F566">
        <v>32.4</v>
      </c>
      <c r="G566">
        <v>0.60099999999999998</v>
      </c>
      <c r="H566">
        <v>27</v>
      </c>
      <c r="I566">
        <v>0</v>
      </c>
    </row>
    <row r="567" spans="1:9" x14ac:dyDescent="0.25">
      <c r="A567">
        <v>2</v>
      </c>
      <c r="B567">
        <v>95</v>
      </c>
      <c r="C567">
        <v>54</v>
      </c>
      <c r="D567">
        <v>14</v>
      </c>
      <c r="E567">
        <v>88</v>
      </c>
      <c r="F567">
        <v>26.1</v>
      </c>
      <c r="G567">
        <v>0.748</v>
      </c>
      <c r="H567">
        <v>22</v>
      </c>
      <c r="I567">
        <v>0</v>
      </c>
    </row>
    <row r="568" spans="1:9" x14ac:dyDescent="0.25">
      <c r="A568">
        <v>1</v>
      </c>
      <c r="B568">
        <v>99</v>
      </c>
      <c r="C568">
        <v>72</v>
      </c>
      <c r="D568">
        <v>30</v>
      </c>
      <c r="E568">
        <v>18</v>
      </c>
      <c r="F568">
        <v>38.6</v>
      </c>
      <c r="G568">
        <v>0.41199999999999998</v>
      </c>
      <c r="H568">
        <v>21</v>
      </c>
      <c r="I568">
        <v>0</v>
      </c>
    </row>
    <row r="569" spans="1:9" x14ac:dyDescent="0.25">
      <c r="A569">
        <v>6</v>
      </c>
      <c r="B569">
        <v>92</v>
      </c>
      <c r="C569">
        <v>62</v>
      </c>
      <c r="D569">
        <v>32</v>
      </c>
      <c r="E569">
        <v>126</v>
      </c>
      <c r="F569">
        <v>32</v>
      </c>
      <c r="G569">
        <v>8.5000000000000006E-2</v>
      </c>
      <c r="H569">
        <v>46</v>
      </c>
      <c r="I569">
        <v>0</v>
      </c>
    </row>
    <row r="570" spans="1:9" x14ac:dyDescent="0.25">
      <c r="A570">
        <v>4</v>
      </c>
      <c r="B570">
        <v>154</v>
      </c>
      <c r="C570">
        <v>72</v>
      </c>
      <c r="D570">
        <v>29</v>
      </c>
      <c r="E570">
        <v>126</v>
      </c>
      <c r="F570">
        <v>31.3</v>
      </c>
      <c r="G570">
        <v>0.33800000000000002</v>
      </c>
      <c r="H570">
        <v>37</v>
      </c>
      <c r="I570">
        <v>0</v>
      </c>
    </row>
    <row r="571" spans="1:9" x14ac:dyDescent="0.25">
      <c r="A571">
        <v>0</v>
      </c>
      <c r="B571">
        <v>121</v>
      </c>
      <c r="C571">
        <v>66</v>
      </c>
      <c r="D571">
        <v>30</v>
      </c>
      <c r="E571">
        <v>165</v>
      </c>
      <c r="F571">
        <v>34.299999999999997</v>
      </c>
      <c r="G571">
        <v>0.20300000000000001</v>
      </c>
      <c r="H571">
        <v>33</v>
      </c>
      <c r="I571">
        <v>1</v>
      </c>
    </row>
    <row r="572" spans="1:9" x14ac:dyDescent="0.25">
      <c r="A572">
        <v>3</v>
      </c>
      <c r="B572">
        <v>78</v>
      </c>
      <c r="C572">
        <v>70</v>
      </c>
      <c r="D572">
        <v>0</v>
      </c>
      <c r="E572">
        <v>0</v>
      </c>
      <c r="F572">
        <v>32.5</v>
      </c>
      <c r="G572">
        <v>0.27</v>
      </c>
      <c r="H572">
        <v>39</v>
      </c>
      <c r="I572">
        <v>0</v>
      </c>
    </row>
    <row r="573" spans="1:9" x14ac:dyDescent="0.25">
      <c r="A573">
        <v>2</v>
      </c>
      <c r="B573">
        <v>130</v>
      </c>
      <c r="C573">
        <v>96</v>
      </c>
      <c r="D573">
        <v>0</v>
      </c>
      <c r="E573">
        <v>0</v>
      </c>
      <c r="F573">
        <v>22.6</v>
      </c>
      <c r="G573">
        <v>0.26800000000000002</v>
      </c>
      <c r="H573">
        <v>21</v>
      </c>
      <c r="I573">
        <v>0</v>
      </c>
    </row>
    <row r="574" spans="1:9" x14ac:dyDescent="0.25">
      <c r="A574">
        <v>3</v>
      </c>
      <c r="B574">
        <v>111</v>
      </c>
      <c r="C574">
        <v>58</v>
      </c>
      <c r="D574">
        <v>31</v>
      </c>
      <c r="E574">
        <v>44</v>
      </c>
      <c r="F574">
        <v>29.5</v>
      </c>
      <c r="G574">
        <v>0.43</v>
      </c>
      <c r="H574">
        <v>22</v>
      </c>
      <c r="I574">
        <v>0</v>
      </c>
    </row>
    <row r="575" spans="1:9" x14ac:dyDescent="0.25">
      <c r="A575">
        <v>2</v>
      </c>
      <c r="B575">
        <v>98</v>
      </c>
      <c r="C575">
        <v>60</v>
      </c>
      <c r="D575">
        <v>17</v>
      </c>
      <c r="E575">
        <v>120</v>
      </c>
      <c r="F575">
        <v>34.700000000000003</v>
      </c>
      <c r="G575">
        <v>0.19800000000000001</v>
      </c>
      <c r="H575">
        <v>22</v>
      </c>
      <c r="I575">
        <v>0</v>
      </c>
    </row>
    <row r="576" spans="1:9" x14ac:dyDescent="0.25">
      <c r="A576">
        <v>1</v>
      </c>
      <c r="B576">
        <v>143</v>
      </c>
      <c r="C576">
        <v>86</v>
      </c>
      <c r="D576">
        <v>30</v>
      </c>
      <c r="E576">
        <v>330</v>
      </c>
      <c r="F576">
        <v>30.1</v>
      </c>
      <c r="G576">
        <v>0.89200000000000002</v>
      </c>
      <c r="H576">
        <v>23</v>
      </c>
      <c r="I576">
        <v>0</v>
      </c>
    </row>
    <row r="577" spans="1:9" x14ac:dyDescent="0.25">
      <c r="A577">
        <v>1</v>
      </c>
      <c r="B577">
        <v>119</v>
      </c>
      <c r="C577">
        <v>44</v>
      </c>
      <c r="D577">
        <v>47</v>
      </c>
      <c r="E577">
        <v>63</v>
      </c>
      <c r="F577">
        <v>35.5</v>
      </c>
      <c r="G577">
        <v>0.28000000000000003</v>
      </c>
      <c r="H577">
        <v>25</v>
      </c>
      <c r="I577">
        <v>0</v>
      </c>
    </row>
    <row r="578" spans="1:9" x14ac:dyDescent="0.25">
      <c r="A578">
        <v>6</v>
      </c>
      <c r="B578">
        <v>108</v>
      </c>
      <c r="C578">
        <v>44</v>
      </c>
      <c r="D578">
        <v>20</v>
      </c>
      <c r="E578">
        <v>130</v>
      </c>
      <c r="F578">
        <v>24</v>
      </c>
      <c r="G578">
        <v>0.81299999999999994</v>
      </c>
      <c r="H578">
        <v>35</v>
      </c>
      <c r="I578">
        <v>0</v>
      </c>
    </row>
    <row r="579" spans="1:9" x14ac:dyDescent="0.25">
      <c r="A579">
        <v>2</v>
      </c>
      <c r="B579">
        <v>118</v>
      </c>
      <c r="C579">
        <v>80</v>
      </c>
      <c r="D579">
        <v>0</v>
      </c>
      <c r="E579">
        <v>0</v>
      </c>
      <c r="F579">
        <v>42.9</v>
      </c>
      <c r="G579">
        <v>0.69299999999999995</v>
      </c>
      <c r="H579">
        <v>21</v>
      </c>
      <c r="I579">
        <v>1</v>
      </c>
    </row>
    <row r="580" spans="1:9" x14ac:dyDescent="0.25">
      <c r="A580">
        <v>10</v>
      </c>
      <c r="B580">
        <v>133</v>
      </c>
      <c r="C580">
        <v>68</v>
      </c>
      <c r="D580">
        <v>0</v>
      </c>
      <c r="E580">
        <v>0</v>
      </c>
      <c r="F580">
        <v>27</v>
      </c>
      <c r="G580">
        <v>0.245</v>
      </c>
      <c r="H580">
        <v>36</v>
      </c>
      <c r="I580">
        <v>0</v>
      </c>
    </row>
    <row r="581" spans="1:9" x14ac:dyDescent="0.25">
      <c r="A581">
        <v>2</v>
      </c>
      <c r="B581">
        <v>197</v>
      </c>
      <c r="C581">
        <v>70</v>
      </c>
      <c r="D581">
        <v>99</v>
      </c>
      <c r="E581">
        <v>0</v>
      </c>
      <c r="F581">
        <v>34.700000000000003</v>
      </c>
      <c r="G581">
        <v>0.57499999999999996</v>
      </c>
      <c r="H581">
        <v>62</v>
      </c>
      <c r="I581">
        <v>1</v>
      </c>
    </row>
    <row r="582" spans="1:9" x14ac:dyDescent="0.25">
      <c r="A582">
        <v>0</v>
      </c>
      <c r="B582">
        <v>151</v>
      </c>
      <c r="C582">
        <v>90</v>
      </c>
      <c r="D582">
        <v>46</v>
      </c>
      <c r="E582">
        <v>0</v>
      </c>
      <c r="F582">
        <v>42.1</v>
      </c>
      <c r="G582">
        <v>0.371</v>
      </c>
      <c r="H582">
        <v>21</v>
      </c>
      <c r="I582">
        <v>1</v>
      </c>
    </row>
    <row r="583" spans="1:9" x14ac:dyDescent="0.25">
      <c r="A583">
        <v>6</v>
      </c>
      <c r="B583">
        <v>109</v>
      </c>
      <c r="C583">
        <v>60</v>
      </c>
      <c r="D583">
        <v>27</v>
      </c>
      <c r="E583">
        <v>0</v>
      </c>
      <c r="F583">
        <v>25</v>
      </c>
      <c r="G583">
        <v>0.20599999999999999</v>
      </c>
      <c r="H583">
        <v>27</v>
      </c>
      <c r="I583">
        <v>0</v>
      </c>
    </row>
    <row r="584" spans="1:9" x14ac:dyDescent="0.25">
      <c r="A584">
        <v>12</v>
      </c>
      <c r="B584">
        <v>121</v>
      </c>
      <c r="C584">
        <v>78</v>
      </c>
      <c r="D584">
        <v>17</v>
      </c>
      <c r="E584">
        <v>0</v>
      </c>
      <c r="F584">
        <v>26.5</v>
      </c>
      <c r="G584">
        <v>0.25900000000000001</v>
      </c>
      <c r="H584">
        <v>62</v>
      </c>
      <c r="I584">
        <v>0</v>
      </c>
    </row>
    <row r="585" spans="1:9" x14ac:dyDescent="0.25">
      <c r="A585">
        <v>8</v>
      </c>
      <c r="B585">
        <v>100</v>
      </c>
      <c r="C585">
        <v>76</v>
      </c>
      <c r="D585">
        <v>0</v>
      </c>
      <c r="E585">
        <v>0</v>
      </c>
      <c r="F585">
        <v>38.700000000000003</v>
      </c>
      <c r="G585">
        <v>0.19</v>
      </c>
      <c r="H585">
        <v>42</v>
      </c>
      <c r="I585">
        <v>0</v>
      </c>
    </row>
    <row r="586" spans="1:9" x14ac:dyDescent="0.25">
      <c r="A586">
        <v>8</v>
      </c>
      <c r="B586">
        <v>124</v>
      </c>
      <c r="C586">
        <v>76</v>
      </c>
      <c r="D586">
        <v>24</v>
      </c>
      <c r="E586">
        <v>600</v>
      </c>
      <c r="F586">
        <v>28.7</v>
      </c>
      <c r="G586">
        <v>0.68700000000000006</v>
      </c>
      <c r="H586">
        <v>52</v>
      </c>
      <c r="I586">
        <v>1</v>
      </c>
    </row>
    <row r="587" spans="1:9" x14ac:dyDescent="0.25">
      <c r="A587">
        <v>1</v>
      </c>
      <c r="B587">
        <v>93</v>
      </c>
      <c r="C587">
        <v>56</v>
      </c>
      <c r="D587">
        <v>11</v>
      </c>
      <c r="E587">
        <v>0</v>
      </c>
      <c r="F587">
        <v>22.5</v>
      </c>
      <c r="G587">
        <v>0.41699999999999998</v>
      </c>
      <c r="H587">
        <v>22</v>
      </c>
      <c r="I587">
        <v>0</v>
      </c>
    </row>
    <row r="588" spans="1:9" x14ac:dyDescent="0.25">
      <c r="A588">
        <v>8</v>
      </c>
      <c r="B588">
        <v>143</v>
      </c>
      <c r="C588">
        <v>66</v>
      </c>
      <c r="D588">
        <v>0</v>
      </c>
      <c r="E588">
        <v>0</v>
      </c>
      <c r="F588">
        <v>34.9</v>
      </c>
      <c r="G588">
        <v>0.129</v>
      </c>
      <c r="H588">
        <v>41</v>
      </c>
      <c r="I588">
        <v>1</v>
      </c>
    </row>
    <row r="589" spans="1:9" x14ac:dyDescent="0.25">
      <c r="A589">
        <v>6</v>
      </c>
      <c r="B589">
        <v>103</v>
      </c>
      <c r="C589">
        <v>66</v>
      </c>
      <c r="D589">
        <v>0</v>
      </c>
      <c r="E589">
        <v>0</v>
      </c>
      <c r="F589">
        <v>24.3</v>
      </c>
      <c r="G589">
        <v>0.249</v>
      </c>
      <c r="H589">
        <v>29</v>
      </c>
      <c r="I589">
        <v>0</v>
      </c>
    </row>
    <row r="590" spans="1:9" x14ac:dyDescent="0.25">
      <c r="A590">
        <v>3</v>
      </c>
      <c r="B590">
        <v>176</v>
      </c>
      <c r="C590">
        <v>86</v>
      </c>
      <c r="D590">
        <v>27</v>
      </c>
      <c r="E590">
        <v>156</v>
      </c>
      <c r="F590">
        <v>33.299999999999997</v>
      </c>
      <c r="G590">
        <v>1.1539999999999999</v>
      </c>
      <c r="H590">
        <v>52</v>
      </c>
      <c r="I590">
        <v>1</v>
      </c>
    </row>
    <row r="591" spans="1:9" x14ac:dyDescent="0.25">
      <c r="A591">
        <v>0</v>
      </c>
      <c r="B591">
        <v>73</v>
      </c>
      <c r="C591">
        <v>0</v>
      </c>
      <c r="D591">
        <v>0</v>
      </c>
      <c r="E591">
        <v>0</v>
      </c>
      <c r="F591">
        <v>21.1</v>
      </c>
      <c r="G591">
        <v>0.34200000000000003</v>
      </c>
      <c r="H591">
        <v>25</v>
      </c>
      <c r="I591">
        <v>0</v>
      </c>
    </row>
    <row r="592" spans="1:9" x14ac:dyDescent="0.25">
      <c r="A592">
        <v>11</v>
      </c>
      <c r="B592">
        <v>111</v>
      </c>
      <c r="C592">
        <v>84</v>
      </c>
      <c r="D592">
        <v>40</v>
      </c>
      <c r="E592">
        <v>0</v>
      </c>
      <c r="F592">
        <v>46.8</v>
      </c>
      <c r="G592">
        <v>0.92500000000000004</v>
      </c>
      <c r="H592">
        <v>45</v>
      </c>
      <c r="I592">
        <v>1</v>
      </c>
    </row>
    <row r="593" spans="1:9" x14ac:dyDescent="0.25">
      <c r="A593">
        <v>2</v>
      </c>
      <c r="B593">
        <v>112</v>
      </c>
      <c r="C593">
        <v>78</v>
      </c>
      <c r="D593">
        <v>50</v>
      </c>
      <c r="E593">
        <v>140</v>
      </c>
      <c r="F593">
        <v>39.4</v>
      </c>
      <c r="G593">
        <v>0.17499999999999999</v>
      </c>
      <c r="H593">
        <v>24</v>
      </c>
      <c r="I593">
        <v>0</v>
      </c>
    </row>
    <row r="594" spans="1:9" x14ac:dyDescent="0.25">
      <c r="A594">
        <v>3</v>
      </c>
      <c r="B594">
        <v>132</v>
      </c>
      <c r="C594">
        <v>80</v>
      </c>
      <c r="D594">
        <v>0</v>
      </c>
      <c r="E594">
        <v>0</v>
      </c>
      <c r="F594">
        <v>34.4</v>
      </c>
      <c r="G594">
        <v>0.40200000000000002</v>
      </c>
      <c r="H594">
        <v>44</v>
      </c>
      <c r="I594">
        <v>1</v>
      </c>
    </row>
    <row r="595" spans="1:9" x14ac:dyDescent="0.25">
      <c r="A595">
        <v>2</v>
      </c>
      <c r="B595">
        <v>82</v>
      </c>
      <c r="C595">
        <v>52</v>
      </c>
      <c r="D595">
        <v>22</v>
      </c>
      <c r="E595">
        <v>115</v>
      </c>
      <c r="F595">
        <v>28.5</v>
      </c>
      <c r="G595">
        <v>1.6990000000000001</v>
      </c>
      <c r="H595">
        <v>25</v>
      </c>
      <c r="I595">
        <v>0</v>
      </c>
    </row>
    <row r="596" spans="1:9" x14ac:dyDescent="0.25">
      <c r="A596">
        <v>6</v>
      </c>
      <c r="B596">
        <v>123</v>
      </c>
      <c r="C596">
        <v>72</v>
      </c>
      <c r="D596">
        <v>45</v>
      </c>
      <c r="E596">
        <v>230</v>
      </c>
      <c r="F596">
        <v>33.6</v>
      </c>
      <c r="G596">
        <v>0.73299999999999998</v>
      </c>
      <c r="H596">
        <v>34</v>
      </c>
      <c r="I596">
        <v>0</v>
      </c>
    </row>
    <row r="597" spans="1:9" x14ac:dyDescent="0.25">
      <c r="A597">
        <v>0</v>
      </c>
      <c r="B597">
        <v>188</v>
      </c>
      <c r="C597">
        <v>82</v>
      </c>
      <c r="D597">
        <v>14</v>
      </c>
      <c r="E597">
        <v>185</v>
      </c>
      <c r="F597">
        <v>32</v>
      </c>
      <c r="G597">
        <v>0.68200000000000005</v>
      </c>
      <c r="H597">
        <v>22</v>
      </c>
      <c r="I597">
        <v>1</v>
      </c>
    </row>
    <row r="598" spans="1:9" x14ac:dyDescent="0.25">
      <c r="A598">
        <v>0</v>
      </c>
      <c r="B598">
        <v>67</v>
      </c>
      <c r="C598">
        <v>76</v>
      </c>
      <c r="D598">
        <v>0</v>
      </c>
      <c r="E598">
        <v>0</v>
      </c>
      <c r="F598">
        <v>45.3</v>
      </c>
      <c r="G598">
        <v>0.19400000000000001</v>
      </c>
      <c r="H598">
        <v>46</v>
      </c>
      <c r="I598">
        <v>0</v>
      </c>
    </row>
    <row r="599" spans="1:9" x14ac:dyDescent="0.25">
      <c r="A599">
        <v>1</v>
      </c>
      <c r="B599">
        <v>89</v>
      </c>
      <c r="C599">
        <v>24</v>
      </c>
      <c r="D599">
        <v>19</v>
      </c>
      <c r="E599">
        <v>25</v>
      </c>
      <c r="F599">
        <v>27.8</v>
      </c>
      <c r="G599">
        <v>0.55900000000000005</v>
      </c>
      <c r="H599">
        <v>21</v>
      </c>
      <c r="I599">
        <v>0</v>
      </c>
    </row>
    <row r="600" spans="1:9" x14ac:dyDescent="0.25">
      <c r="A600">
        <v>1</v>
      </c>
      <c r="B600">
        <v>173</v>
      </c>
      <c r="C600">
        <v>74</v>
      </c>
      <c r="D600">
        <v>0</v>
      </c>
      <c r="E600">
        <v>0</v>
      </c>
      <c r="F600">
        <v>36.799999999999997</v>
      </c>
      <c r="G600">
        <v>8.7999999999999995E-2</v>
      </c>
      <c r="H600">
        <v>38</v>
      </c>
      <c r="I600">
        <v>1</v>
      </c>
    </row>
    <row r="601" spans="1:9" x14ac:dyDescent="0.25">
      <c r="A601">
        <v>1</v>
      </c>
      <c r="B601">
        <v>109</v>
      </c>
      <c r="C601">
        <v>38</v>
      </c>
      <c r="D601">
        <v>18</v>
      </c>
      <c r="E601">
        <v>120</v>
      </c>
      <c r="F601">
        <v>23.1</v>
      </c>
      <c r="G601">
        <v>0.40699999999999997</v>
      </c>
      <c r="H601">
        <v>26</v>
      </c>
      <c r="I601">
        <v>0</v>
      </c>
    </row>
    <row r="602" spans="1:9" x14ac:dyDescent="0.25">
      <c r="A602">
        <v>1</v>
      </c>
      <c r="B602">
        <v>108</v>
      </c>
      <c r="C602">
        <v>88</v>
      </c>
      <c r="D602">
        <v>19</v>
      </c>
      <c r="E602">
        <v>0</v>
      </c>
      <c r="F602">
        <v>27.1</v>
      </c>
      <c r="G602">
        <v>0.4</v>
      </c>
      <c r="H602">
        <v>24</v>
      </c>
      <c r="I602">
        <v>0</v>
      </c>
    </row>
    <row r="603" spans="1:9" x14ac:dyDescent="0.25">
      <c r="A603">
        <v>6</v>
      </c>
      <c r="B603">
        <v>96</v>
      </c>
      <c r="C603">
        <v>0</v>
      </c>
      <c r="D603">
        <v>0</v>
      </c>
      <c r="E603">
        <v>0</v>
      </c>
      <c r="F603">
        <v>23.7</v>
      </c>
      <c r="G603">
        <v>0.19</v>
      </c>
      <c r="H603">
        <v>28</v>
      </c>
      <c r="I603">
        <v>0</v>
      </c>
    </row>
    <row r="604" spans="1:9" x14ac:dyDescent="0.25">
      <c r="A604">
        <v>1</v>
      </c>
      <c r="B604">
        <v>124</v>
      </c>
      <c r="C604">
        <v>74</v>
      </c>
      <c r="D604">
        <v>36</v>
      </c>
      <c r="E604">
        <v>0</v>
      </c>
      <c r="F604">
        <v>27.8</v>
      </c>
      <c r="G604">
        <v>0.1</v>
      </c>
      <c r="H604">
        <v>30</v>
      </c>
      <c r="I604">
        <v>0</v>
      </c>
    </row>
    <row r="605" spans="1:9" x14ac:dyDescent="0.25">
      <c r="A605">
        <v>7</v>
      </c>
      <c r="B605">
        <v>150</v>
      </c>
      <c r="C605">
        <v>78</v>
      </c>
      <c r="D605">
        <v>29</v>
      </c>
      <c r="E605">
        <v>126</v>
      </c>
      <c r="F605">
        <v>35.200000000000003</v>
      </c>
      <c r="G605">
        <v>0.69199999999999995</v>
      </c>
      <c r="H605">
        <v>54</v>
      </c>
      <c r="I605">
        <v>1</v>
      </c>
    </row>
    <row r="606" spans="1:9" x14ac:dyDescent="0.25">
      <c r="A606">
        <v>4</v>
      </c>
      <c r="B606">
        <v>183</v>
      </c>
      <c r="C606">
        <v>0</v>
      </c>
      <c r="D606">
        <v>0</v>
      </c>
      <c r="E606">
        <v>0</v>
      </c>
      <c r="F606">
        <v>28.4</v>
      </c>
      <c r="G606">
        <v>0.21199999999999999</v>
      </c>
      <c r="H606">
        <v>36</v>
      </c>
      <c r="I606">
        <v>1</v>
      </c>
    </row>
    <row r="607" spans="1:9" x14ac:dyDescent="0.25">
      <c r="A607">
        <v>1</v>
      </c>
      <c r="B607">
        <v>124</v>
      </c>
      <c r="C607">
        <v>60</v>
      </c>
      <c r="D607">
        <v>32</v>
      </c>
      <c r="E607">
        <v>0</v>
      </c>
      <c r="F607">
        <v>35.799999999999997</v>
      </c>
      <c r="G607">
        <v>0.51400000000000001</v>
      </c>
      <c r="H607">
        <v>21</v>
      </c>
      <c r="I607">
        <v>0</v>
      </c>
    </row>
    <row r="608" spans="1:9" x14ac:dyDescent="0.25">
      <c r="A608">
        <v>1</v>
      </c>
      <c r="B608">
        <v>181</v>
      </c>
      <c r="C608">
        <v>78</v>
      </c>
      <c r="D608">
        <v>42</v>
      </c>
      <c r="E608">
        <v>293</v>
      </c>
      <c r="F608">
        <v>40</v>
      </c>
      <c r="G608">
        <v>1.258</v>
      </c>
      <c r="H608">
        <v>22</v>
      </c>
      <c r="I608">
        <v>1</v>
      </c>
    </row>
    <row r="609" spans="1:9" x14ac:dyDescent="0.25">
      <c r="A609">
        <v>1</v>
      </c>
      <c r="B609">
        <v>92</v>
      </c>
      <c r="C609">
        <v>62</v>
      </c>
      <c r="D609">
        <v>25</v>
      </c>
      <c r="E609">
        <v>41</v>
      </c>
      <c r="F609">
        <v>19.5</v>
      </c>
      <c r="G609">
        <v>0.48199999999999998</v>
      </c>
      <c r="H609">
        <v>25</v>
      </c>
      <c r="I609">
        <v>0</v>
      </c>
    </row>
    <row r="610" spans="1:9" x14ac:dyDescent="0.25">
      <c r="A610">
        <v>0</v>
      </c>
      <c r="B610">
        <v>152</v>
      </c>
      <c r="C610">
        <v>82</v>
      </c>
      <c r="D610">
        <v>39</v>
      </c>
      <c r="E610">
        <v>272</v>
      </c>
      <c r="F610">
        <v>41.5</v>
      </c>
      <c r="G610">
        <v>0.27</v>
      </c>
      <c r="H610">
        <v>27</v>
      </c>
      <c r="I610">
        <v>0</v>
      </c>
    </row>
    <row r="611" spans="1:9" x14ac:dyDescent="0.25">
      <c r="A611">
        <v>1</v>
      </c>
      <c r="B611">
        <v>111</v>
      </c>
      <c r="C611">
        <v>62</v>
      </c>
      <c r="D611">
        <v>13</v>
      </c>
      <c r="E611">
        <v>182</v>
      </c>
      <c r="F611">
        <v>24</v>
      </c>
      <c r="G611">
        <v>0.13800000000000001</v>
      </c>
      <c r="H611">
        <v>23</v>
      </c>
      <c r="I611">
        <v>0</v>
      </c>
    </row>
    <row r="612" spans="1:9" x14ac:dyDescent="0.25">
      <c r="A612">
        <v>3</v>
      </c>
      <c r="B612">
        <v>106</v>
      </c>
      <c r="C612">
        <v>54</v>
      </c>
      <c r="D612">
        <v>21</v>
      </c>
      <c r="E612">
        <v>158</v>
      </c>
      <c r="F612">
        <v>30.9</v>
      </c>
      <c r="G612">
        <v>0.29199999999999998</v>
      </c>
      <c r="H612">
        <v>24</v>
      </c>
      <c r="I612">
        <v>0</v>
      </c>
    </row>
    <row r="613" spans="1:9" x14ac:dyDescent="0.25">
      <c r="A613">
        <v>3</v>
      </c>
      <c r="B613">
        <v>174</v>
      </c>
      <c r="C613">
        <v>58</v>
      </c>
      <c r="D613">
        <v>22</v>
      </c>
      <c r="E613">
        <v>194</v>
      </c>
      <c r="F613">
        <v>32.9</v>
      </c>
      <c r="G613">
        <v>0.59299999999999997</v>
      </c>
      <c r="H613">
        <v>36</v>
      </c>
      <c r="I613">
        <v>1</v>
      </c>
    </row>
    <row r="614" spans="1:9" x14ac:dyDescent="0.25">
      <c r="A614">
        <v>7</v>
      </c>
      <c r="B614">
        <v>168</v>
      </c>
      <c r="C614">
        <v>88</v>
      </c>
      <c r="D614">
        <v>42</v>
      </c>
      <c r="E614">
        <v>321</v>
      </c>
      <c r="F614">
        <v>38.200000000000003</v>
      </c>
      <c r="G614">
        <v>0.78700000000000003</v>
      </c>
      <c r="H614">
        <v>40</v>
      </c>
      <c r="I614">
        <v>1</v>
      </c>
    </row>
    <row r="615" spans="1:9" x14ac:dyDescent="0.25">
      <c r="A615">
        <v>6</v>
      </c>
      <c r="B615">
        <v>105</v>
      </c>
      <c r="C615">
        <v>80</v>
      </c>
      <c r="D615">
        <v>28</v>
      </c>
      <c r="E615">
        <v>0</v>
      </c>
      <c r="F615">
        <v>32.5</v>
      </c>
      <c r="G615">
        <v>0.878</v>
      </c>
      <c r="H615">
        <v>26</v>
      </c>
      <c r="I615">
        <v>0</v>
      </c>
    </row>
    <row r="616" spans="1:9" x14ac:dyDescent="0.25">
      <c r="A616">
        <v>11</v>
      </c>
      <c r="B616">
        <v>138</v>
      </c>
      <c r="C616">
        <v>74</v>
      </c>
      <c r="D616">
        <v>26</v>
      </c>
      <c r="E616">
        <v>144</v>
      </c>
      <c r="F616">
        <v>36.1</v>
      </c>
      <c r="G616">
        <v>0.55700000000000005</v>
      </c>
      <c r="H616">
        <v>50</v>
      </c>
      <c r="I616">
        <v>1</v>
      </c>
    </row>
    <row r="617" spans="1:9" x14ac:dyDescent="0.25">
      <c r="A617">
        <v>3</v>
      </c>
      <c r="B617">
        <v>106</v>
      </c>
      <c r="C617">
        <v>72</v>
      </c>
      <c r="D617">
        <v>0</v>
      </c>
      <c r="E617">
        <v>0</v>
      </c>
      <c r="F617">
        <v>25.8</v>
      </c>
      <c r="G617">
        <v>0.20699999999999999</v>
      </c>
      <c r="H617">
        <v>27</v>
      </c>
      <c r="I617">
        <v>0</v>
      </c>
    </row>
    <row r="618" spans="1:9" x14ac:dyDescent="0.25">
      <c r="A618">
        <v>6</v>
      </c>
      <c r="B618">
        <v>117</v>
      </c>
      <c r="C618">
        <v>96</v>
      </c>
      <c r="D618">
        <v>0</v>
      </c>
      <c r="E618">
        <v>0</v>
      </c>
      <c r="F618">
        <v>28.7</v>
      </c>
      <c r="G618">
        <v>0.157</v>
      </c>
      <c r="H618">
        <v>30</v>
      </c>
      <c r="I618">
        <v>0</v>
      </c>
    </row>
    <row r="619" spans="1:9" x14ac:dyDescent="0.25">
      <c r="A619">
        <v>2</v>
      </c>
      <c r="B619">
        <v>68</v>
      </c>
      <c r="C619">
        <v>62</v>
      </c>
      <c r="D619">
        <v>13</v>
      </c>
      <c r="E619">
        <v>15</v>
      </c>
      <c r="F619">
        <v>20.100000000000001</v>
      </c>
      <c r="G619">
        <v>0.25700000000000001</v>
      </c>
      <c r="H619">
        <v>23</v>
      </c>
      <c r="I619">
        <v>0</v>
      </c>
    </row>
    <row r="620" spans="1:9" x14ac:dyDescent="0.25">
      <c r="A620">
        <v>9</v>
      </c>
      <c r="B620">
        <v>112</v>
      </c>
      <c r="C620">
        <v>82</v>
      </c>
      <c r="D620">
        <v>24</v>
      </c>
      <c r="E620">
        <v>0</v>
      </c>
      <c r="F620">
        <v>28.2</v>
      </c>
      <c r="G620">
        <v>1.282</v>
      </c>
      <c r="H620">
        <v>50</v>
      </c>
      <c r="I620">
        <v>1</v>
      </c>
    </row>
    <row r="621" spans="1:9" x14ac:dyDescent="0.25">
      <c r="A621">
        <v>0</v>
      </c>
      <c r="B621">
        <v>119</v>
      </c>
      <c r="C621">
        <v>0</v>
      </c>
      <c r="D621">
        <v>0</v>
      </c>
      <c r="E621">
        <v>0</v>
      </c>
      <c r="F621">
        <v>32.4</v>
      </c>
      <c r="G621">
        <v>0.14099999999999999</v>
      </c>
      <c r="H621">
        <v>24</v>
      </c>
      <c r="I621">
        <v>1</v>
      </c>
    </row>
    <row r="622" spans="1:9" x14ac:dyDescent="0.25">
      <c r="A622">
        <v>2</v>
      </c>
      <c r="B622">
        <v>112</v>
      </c>
      <c r="C622">
        <v>86</v>
      </c>
      <c r="D622">
        <v>42</v>
      </c>
      <c r="E622">
        <v>160</v>
      </c>
      <c r="F622">
        <v>38.4</v>
      </c>
      <c r="G622">
        <v>0.246</v>
      </c>
      <c r="H622">
        <v>28</v>
      </c>
      <c r="I622">
        <v>0</v>
      </c>
    </row>
    <row r="623" spans="1:9" x14ac:dyDescent="0.25">
      <c r="A623">
        <v>2</v>
      </c>
      <c r="B623">
        <v>92</v>
      </c>
      <c r="C623">
        <v>76</v>
      </c>
      <c r="D623">
        <v>20</v>
      </c>
      <c r="E623">
        <v>0</v>
      </c>
      <c r="F623">
        <v>24.2</v>
      </c>
      <c r="G623">
        <v>1.698</v>
      </c>
      <c r="H623">
        <v>28</v>
      </c>
      <c r="I623">
        <v>0</v>
      </c>
    </row>
    <row r="624" spans="1:9" x14ac:dyDescent="0.25">
      <c r="A624">
        <v>6</v>
      </c>
      <c r="B624">
        <v>183</v>
      </c>
      <c r="C624">
        <v>94</v>
      </c>
      <c r="D624">
        <v>0</v>
      </c>
      <c r="E624">
        <v>0</v>
      </c>
      <c r="F624">
        <v>40.799999999999997</v>
      </c>
      <c r="G624">
        <v>1.4610000000000001</v>
      </c>
      <c r="H624">
        <v>45</v>
      </c>
      <c r="I624">
        <v>0</v>
      </c>
    </row>
    <row r="625" spans="1:9" x14ac:dyDescent="0.25">
      <c r="A625">
        <v>0</v>
      </c>
      <c r="B625">
        <v>94</v>
      </c>
      <c r="C625">
        <v>70</v>
      </c>
      <c r="D625">
        <v>27</v>
      </c>
      <c r="E625">
        <v>115</v>
      </c>
      <c r="F625">
        <v>43.5</v>
      </c>
      <c r="G625">
        <v>0.34699999999999998</v>
      </c>
      <c r="H625">
        <v>21</v>
      </c>
      <c r="I625">
        <v>0</v>
      </c>
    </row>
    <row r="626" spans="1:9" x14ac:dyDescent="0.25">
      <c r="A626">
        <v>2</v>
      </c>
      <c r="B626">
        <v>108</v>
      </c>
      <c r="C626">
        <v>64</v>
      </c>
      <c r="D626">
        <v>0</v>
      </c>
      <c r="E626">
        <v>0</v>
      </c>
      <c r="F626">
        <v>30.8</v>
      </c>
      <c r="G626">
        <v>0.158</v>
      </c>
      <c r="H626">
        <v>21</v>
      </c>
      <c r="I626">
        <v>0</v>
      </c>
    </row>
    <row r="627" spans="1:9" x14ac:dyDescent="0.25">
      <c r="A627">
        <v>4</v>
      </c>
      <c r="B627">
        <v>90</v>
      </c>
      <c r="C627">
        <v>88</v>
      </c>
      <c r="D627">
        <v>47</v>
      </c>
      <c r="E627">
        <v>54</v>
      </c>
      <c r="F627">
        <v>37.700000000000003</v>
      </c>
      <c r="G627">
        <v>0.36199999999999999</v>
      </c>
      <c r="H627">
        <v>29</v>
      </c>
      <c r="I627">
        <v>0</v>
      </c>
    </row>
    <row r="628" spans="1:9" x14ac:dyDescent="0.25">
      <c r="A628">
        <v>0</v>
      </c>
      <c r="B628">
        <v>125</v>
      </c>
      <c r="C628">
        <v>68</v>
      </c>
      <c r="D628">
        <v>0</v>
      </c>
      <c r="E628">
        <v>0</v>
      </c>
      <c r="F628">
        <v>24.7</v>
      </c>
      <c r="G628">
        <v>0.20599999999999999</v>
      </c>
      <c r="H628">
        <v>21</v>
      </c>
      <c r="I628">
        <v>0</v>
      </c>
    </row>
    <row r="629" spans="1:9" x14ac:dyDescent="0.25">
      <c r="A629">
        <v>0</v>
      </c>
      <c r="B629">
        <v>132</v>
      </c>
      <c r="C629">
        <v>78</v>
      </c>
      <c r="D629">
        <v>0</v>
      </c>
      <c r="E629">
        <v>0</v>
      </c>
      <c r="F629">
        <v>32.4</v>
      </c>
      <c r="G629">
        <v>0.39300000000000002</v>
      </c>
      <c r="H629">
        <v>21</v>
      </c>
      <c r="I629">
        <v>0</v>
      </c>
    </row>
    <row r="630" spans="1:9" x14ac:dyDescent="0.25">
      <c r="A630">
        <v>5</v>
      </c>
      <c r="B630">
        <v>128</v>
      </c>
      <c r="C630">
        <v>80</v>
      </c>
      <c r="D630">
        <v>0</v>
      </c>
      <c r="E630">
        <v>0</v>
      </c>
      <c r="F630">
        <v>34.6</v>
      </c>
      <c r="G630">
        <v>0.14399999999999999</v>
      </c>
      <c r="H630">
        <v>45</v>
      </c>
      <c r="I630">
        <v>0</v>
      </c>
    </row>
    <row r="631" spans="1:9" x14ac:dyDescent="0.25">
      <c r="A631">
        <v>4</v>
      </c>
      <c r="B631">
        <v>94</v>
      </c>
      <c r="C631">
        <v>65</v>
      </c>
      <c r="D631">
        <v>22</v>
      </c>
      <c r="E631">
        <v>0</v>
      </c>
      <c r="F631">
        <v>24.7</v>
      </c>
      <c r="G631">
        <v>0.14799999999999999</v>
      </c>
      <c r="H631">
        <v>21</v>
      </c>
      <c r="I631">
        <v>0</v>
      </c>
    </row>
    <row r="632" spans="1:9" x14ac:dyDescent="0.25">
      <c r="A632">
        <v>7</v>
      </c>
      <c r="B632">
        <v>114</v>
      </c>
      <c r="C632">
        <v>64</v>
      </c>
      <c r="D632">
        <v>0</v>
      </c>
      <c r="E632">
        <v>0</v>
      </c>
      <c r="F632">
        <v>27.4</v>
      </c>
      <c r="G632">
        <v>0.73199999999999998</v>
      </c>
      <c r="H632">
        <v>34</v>
      </c>
      <c r="I632">
        <v>1</v>
      </c>
    </row>
    <row r="633" spans="1:9" x14ac:dyDescent="0.25">
      <c r="A633">
        <v>0</v>
      </c>
      <c r="B633">
        <v>102</v>
      </c>
      <c r="C633">
        <v>78</v>
      </c>
      <c r="D633">
        <v>40</v>
      </c>
      <c r="E633">
        <v>90</v>
      </c>
      <c r="F633">
        <v>34.5</v>
      </c>
      <c r="G633">
        <v>0.23799999999999999</v>
      </c>
      <c r="H633">
        <v>24</v>
      </c>
      <c r="I633">
        <v>0</v>
      </c>
    </row>
    <row r="634" spans="1:9" x14ac:dyDescent="0.25">
      <c r="A634">
        <v>2</v>
      </c>
      <c r="B634">
        <v>111</v>
      </c>
      <c r="C634">
        <v>60</v>
      </c>
      <c r="D634">
        <v>0</v>
      </c>
      <c r="E634">
        <v>0</v>
      </c>
      <c r="F634">
        <v>26.2</v>
      </c>
      <c r="G634">
        <v>0.34300000000000003</v>
      </c>
      <c r="H634">
        <v>23</v>
      </c>
      <c r="I634">
        <v>0</v>
      </c>
    </row>
    <row r="635" spans="1:9" x14ac:dyDescent="0.25">
      <c r="A635">
        <v>1</v>
      </c>
      <c r="B635">
        <v>128</v>
      </c>
      <c r="C635">
        <v>82</v>
      </c>
      <c r="D635">
        <v>17</v>
      </c>
      <c r="E635">
        <v>183</v>
      </c>
      <c r="F635">
        <v>27.5</v>
      </c>
      <c r="G635">
        <v>0.115</v>
      </c>
      <c r="H635">
        <v>22</v>
      </c>
      <c r="I635">
        <v>0</v>
      </c>
    </row>
    <row r="636" spans="1:9" x14ac:dyDescent="0.25">
      <c r="A636">
        <v>10</v>
      </c>
      <c r="B636">
        <v>92</v>
      </c>
      <c r="C636">
        <v>62</v>
      </c>
      <c r="D636">
        <v>0</v>
      </c>
      <c r="E636">
        <v>0</v>
      </c>
      <c r="F636">
        <v>25.9</v>
      </c>
      <c r="G636">
        <v>0.16700000000000001</v>
      </c>
      <c r="H636">
        <v>31</v>
      </c>
      <c r="I636">
        <v>0</v>
      </c>
    </row>
    <row r="637" spans="1:9" x14ac:dyDescent="0.25">
      <c r="A637">
        <v>13</v>
      </c>
      <c r="B637">
        <v>104</v>
      </c>
      <c r="C637">
        <v>72</v>
      </c>
      <c r="D637">
        <v>0</v>
      </c>
      <c r="E637">
        <v>0</v>
      </c>
      <c r="F637">
        <v>31.2</v>
      </c>
      <c r="G637">
        <v>0.46500000000000002</v>
      </c>
      <c r="H637">
        <v>38</v>
      </c>
      <c r="I637">
        <v>1</v>
      </c>
    </row>
    <row r="638" spans="1:9" x14ac:dyDescent="0.25">
      <c r="A638">
        <v>5</v>
      </c>
      <c r="B638">
        <v>104</v>
      </c>
      <c r="C638">
        <v>74</v>
      </c>
      <c r="D638">
        <v>0</v>
      </c>
      <c r="E638">
        <v>0</v>
      </c>
      <c r="F638">
        <v>28.8</v>
      </c>
      <c r="G638">
        <v>0.153</v>
      </c>
      <c r="H638">
        <v>48</v>
      </c>
      <c r="I638">
        <v>0</v>
      </c>
    </row>
    <row r="639" spans="1:9" x14ac:dyDescent="0.25">
      <c r="A639">
        <v>2</v>
      </c>
      <c r="B639">
        <v>94</v>
      </c>
      <c r="C639">
        <v>76</v>
      </c>
      <c r="D639">
        <v>18</v>
      </c>
      <c r="E639">
        <v>66</v>
      </c>
      <c r="F639">
        <v>31.6</v>
      </c>
      <c r="G639">
        <v>0.64900000000000002</v>
      </c>
      <c r="H639">
        <v>23</v>
      </c>
      <c r="I639">
        <v>0</v>
      </c>
    </row>
    <row r="640" spans="1:9" x14ac:dyDescent="0.25">
      <c r="A640">
        <v>7</v>
      </c>
      <c r="B640">
        <v>97</v>
      </c>
      <c r="C640">
        <v>76</v>
      </c>
      <c r="D640">
        <v>32</v>
      </c>
      <c r="E640">
        <v>91</v>
      </c>
      <c r="F640">
        <v>40.9</v>
      </c>
      <c r="G640">
        <v>0.871</v>
      </c>
      <c r="H640">
        <v>32</v>
      </c>
      <c r="I640">
        <v>1</v>
      </c>
    </row>
    <row r="641" spans="1:9" x14ac:dyDescent="0.25">
      <c r="A641">
        <v>1</v>
      </c>
      <c r="B641">
        <v>100</v>
      </c>
      <c r="C641">
        <v>74</v>
      </c>
      <c r="D641">
        <v>12</v>
      </c>
      <c r="E641">
        <v>46</v>
      </c>
      <c r="F641">
        <v>19.5</v>
      </c>
      <c r="G641">
        <v>0.14899999999999999</v>
      </c>
      <c r="H641">
        <v>28</v>
      </c>
      <c r="I641">
        <v>0</v>
      </c>
    </row>
    <row r="642" spans="1:9" x14ac:dyDescent="0.25">
      <c r="A642">
        <v>0</v>
      </c>
      <c r="B642">
        <v>102</v>
      </c>
      <c r="C642">
        <v>86</v>
      </c>
      <c r="D642">
        <v>17</v>
      </c>
      <c r="E642">
        <v>105</v>
      </c>
      <c r="F642">
        <v>29.3</v>
      </c>
      <c r="G642">
        <v>0.69499999999999995</v>
      </c>
      <c r="H642">
        <v>27</v>
      </c>
      <c r="I642">
        <v>0</v>
      </c>
    </row>
    <row r="643" spans="1:9" x14ac:dyDescent="0.25">
      <c r="A643">
        <v>4</v>
      </c>
      <c r="B643">
        <v>128</v>
      </c>
      <c r="C643">
        <v>70</v>
      </c>
      <c r="D643">
        <v>0</v>
      </c>
      <c r="E643">
        <v>0</v>
      </c>
      <c r="F643">
        <v>34.299999999999997</v>
      </c>
      <c r="G643">
        <v>0.30299999999999999</v>
      </c>
      <c r="H643">
        <v>24</v>
      </c>
      <c r="I643">
        <v>0</v>
      </c>
    </row>
    <row r="644" spans="1:9" x14ac:dyDescent="0.25">
      <c r="A644">
        <v>6</v>
      </c>
      <c r="B644">
        <v>147</v>
      </c>
      <c r="C644">
        <v>80</v>
      </c>
      <c r="D644">
        <v>0</v>
      </c>
      <c r="E644">
        <v>0</v>
      </c>
      <c r="F644">
        <v>29.5</v>
      </c>
      <c r="G644">
        <v>0.17799999999999999</v>
      </c>
      <c r="H644">
        <v>50</v>
      </c>
      <c r="I644">
        <v>1</v>
      </c>
    </row>
    <row r="645" spans="1:9" x14ac:dyDescent="0.25">
      <c r="A645">
        <v>4</v>
      </c>
      <c r="B645">
        <v>90</v>
      </c>
      <c r="C645">
        <v>0</v>
      </c>
      <c r="D645">
        <v>0</v>
      </c>
      <c r="E645">
        <v>0</v>
      </c>
      <c r="F645">
        <v>28</v>
      </c>
      <c r="G645">
        <v>0.61</v>
      </c>
      <c r="H645">
        <v>31</v>
      </c>
      <c r="I645">
        <v>0</v>
      </c>
    </row>
    <row r="646" spans="1:9" x14ac:dyDescent="0.25">
      <c r="A646">
        <v>3</v>
      </c>
      <c r="B646">
        <v>103</v>
      </c>
      <c r="C646">
        <v>72</v>
      </c>
      <c r="D646">
        <v>30</v>
      </c>
      <c r="E646">
        <v>152</v>
      </c>
      <c r="F646">
        <v>27.6</v>
      </c>
      <c r="G646">
        <v>0.73</v>
      </c>
      <c r="H646">
        <v>27</v>
      </c>
      <c r="I646">
        <v>0</v>
      </c>
    </row>
    <row r="647" spans="1:9" x14ac:dyDescent="0.25">
      <c r="A647">
        <v>2</v>
      </c>
      <c r="B647">
        <v>157</v>
      </c>
      <c r="C647">
        <v>74</v>
      </c>
      <c r="D647">
        <v>35</v>
      </c>
      <c r="E647">
        <v>440</v>
      </c>
      <c r="F647">
        <v>39.4</v>
      </c>
      <c r="G647">
        <v>0.13400000000000001</v>
      </c>
      <c r="H647">
        <v>30</v>
      </c>
      <c r="I647">
        <v>0</v>
      </c>
    </row>
    <row r="648" spans="1:9" x14ac:dyDescent="0.25">
      <c r="A648">
        <v>1</v>
      </c>
      <c r="B648">
        <v>167</v>
      </c>
      <c r="C648">
        <v>74</v>
      </c>
      <c r="D648">
        <v>17</v>
      </c>
      <c r="E648">
        <v>144</v>
      </c>
      <c r="F648">
        <v>23.4</v>
      </c>
      <c r="G648">
        <v>0.44700000000000001</v>
      </c>
      <c r="H648">
        <v>33</v>
      </c>
      <c r="I648">
        <v>1</v>
      </c>
    </row>
    <row r="649" spans="1:9" x14ac:dyDescent="0.25">
      <c r="A649">
        <v>0</v>
      </c>
      <c r="B649">
        <v>179</v>
      </c>
      <c r="C649">
        <v>50</v>
      </c>
      <c r="D649">
        <v>36</v>
      </c>
      <c r="E649">
        <v>159</v>
      </c>
      <c r="F649">
        <v>37.799999999999997</v>
      </c>
      <c r="G649">
        <v>0.45500000000000002</v>
      </c>
      <c r="H649">
        <v>22</v>
      </c>
      <c r="I649">
        <v>1</v>
      </c>
    </row>
    <row r="650" spans="1:9" x14ac:dyDescent="0.25">
      <c r="A650">
        <v>11</v>
      </c>
      <c r="B650">
        <v>136</v>
      </c>
      <c r="C650">
        <v>84</v>
      </c>
      <c r="D650">
        <v>35</v>
      </c>
      <c r="E650">
        <v>130</v>
      </c>
      <c r="F650">
        <v>28.3</v>
      </c>
      <c r="G650">
        <v>0.26</v>
      </c>
      <c r="H650">
        <v>42</v>
      </c>
      <c r="I650">
        <v>1</v>
      </c>
    </row>
    <row r="651" spans="1:9" x14ac:dyDescent="0.25">
      <c r="A651">
        <v>0</v>
      </c>
      <c r="B651">
        <v>107</v>
      </c>
      <c r="C651">
        <v>60</v>
      </c>
      <c r="D651">
        <v>25</v>
      </c>
      <c r="E651">
        <v>0</v>
      </c>
      <c r="F651">
        <v>26.4</v>
      </c>
      <c r="G651">
        <v>0.13300000000000001</v>
      </c>
      <c r="H651">
        <v>23</v>
      </c>
      <c r="I651">
        <v>0</v>
      </c>
    </row>
    <row r="652" spans="1:9" x14ac:dyDescent="0.25">
      <c r="A652">
        <v>1</v>
      </c>
      <c r="B652">
        <v>91</v>
      </c>
      <c r="C652">
        <v>54</v>
      </c>
      <c r="D652">
        <v>25</v>
      </c>
      <c r="E652">
        <v>100</v>
      </c>
      <c r="F652">
        <v>25.2</v>
      </c>
      <c r="G652">
        <v>0.23400000000000001</v>
      </c>
      <c r="H652">
        <v>23</v>
      </c>
      <c r="I652">
        <v>0</v>
      </c>
    </row>
    <row r="653" spans="1:9" x14ac:dyDescent="0.25">
      <c r="A653">
        <v>1</v>
      </c>
      <c r="B653">
        <v>117</v>
      </c>
      <c r="C653">
        <v>60</v>
      </c>
      <c r="D653">
        <v>23</v>
      </c>
      <c r="E653">
        <v>106</v>
      </c>
      <c r="F653">
        <v>33.799999999999997</v>
      </c>
      <c r="G653">
        <v>0.46600000000000003</v>
      </c>
      <c r="H653">
        <v>27</v>
      </c>
      <c r="I653">
        <v>0</v>
      </c>
    </row>
    <row r="654" spans="1:9" x14ac:dyDescent="0.25">
      <c r="A654">
        <v>5</v>
      </c>
      <c r="B654">
        <v>123</v>
      </c>
      <c r="C654">
        <v>74</v>
      </c>
      <c r="D654">
        <v>40</v>
      </c>
      <c r="E654">
        <v>77</v>
      </c>
      <c r="F654">
        <v>34.1</v>
      </c>
      <c r="G654">
        <v>0.26900000000000002</v>
      </c>
      <c r="H654">
        <v>28</v>
      </c>
      <c r="I654">
        <v>0</v>
      </c>
    </row>
    <row r="655" spans="1:9" x14ac:dyDescent="0.25">
      <c r="A655">
        <v>2</v>
      </c>
      <c r="B655">
        <v>120</v>
      </c>
      <c r="C655">
        <v>54</v>
      </c>
      <c r="D655">
        <v>0</v>
      </c>
      <c r="E655">
        <v>0</v>
      </c>
      <c r="F655">
        <v>26.8</v>
      </c>
      <c r="G655">
        <v>0.45500000000000002</v>
      </c>
      <c r="H655">
        <v>27</v>
      </c>
      <c r="I655">
        <v>0</v>
      </c>
    </row>
    <row r="656" spans="1:9" x14ac:dyDescent="0.25">
      <c r="A656">
        <v>1</v>
      </c>
      <c r="B656">
        <v>106</v>
      </c>
      <c r="C656">
        <v>70</v>
      </c>
      <c r="D656">
        <v>28</v>
      </c>
      <c r="E656">
        <v>135</v>
      </c>
      <c r="F656">
        <v>34.200000000000003</v>
      </c>
      <c r="G656">
        <v>0.14199999999999999</v>
      </c>
      <c r="H656">
        <v>22</v>
      </c>
      <c r="I656">
        <v>0</v>
      </c>
    </row>
    <row r="657" spans="1:9" x14ac:dyDescent="0.25">
      <c r="A657">
        <v>2</v>
      </c>
      <c r="B657">
        <v>155</v>
      </c>
      <c r="C657">
        <v>52</v>
      </c>
      <c r="D657">
        <v>27</v>
      </c>
      <c r="E657">
        <v>540</v>
      </c>
      <c r="F657">
        <v>38.700000000000003</v>
      </c>
      <c r="G657">
        <v>0.24</v>
      </c>
      <c r="H657">
        <v>25</v>
      </c>
      <c r="I657">
        <v>1</v>
      </c>
    </row>
    <row r="658" spans="1:9" x14ac:dyDescent="0.25">
      <c r="A658">
        <v>2</v>
      </c>
      <c r="B658">
        <v>101</v>
      </c>
      <c r="C658">
        <v>58</v>
      </c>
      <c r="D658">
        <v>35</v>
      </c>
      <c r="E658">
        <v>90</v>
      </c>
      <c r="F658">
        <v>21.8</v>
      </c>
      <c r="G658">
        <v>0.155</v>
      </c>
      <c r="H658">
        <v>22</v>
      </c>
      <c r="I658">
        <v>0</v>
      </c>
    </row>
    <row r="659" spans="1:9" x14ac:dyDescent="0.25">
      <c r="A659">
        <v>1</v>
      </c>
      <c r="B659">
        <v>120</v>
      </c>
      <c r="C659">
        <v>80</v>
      </c>
      <c r="D659">
        <v>48</v>
      </c>
      <c r="E659">
        <v>200</v>
      </c>
      <c r="F659">
        <v>38.9</v>
      </c>
      <c r="G659">
        <v>1.1619999999999999</v>
      </c>
      <c r="H659">
        <v>41</v>
      </c>
      <c r="I659">
        <v>0</v>
      </c>
    </row>
    <row r="660" spans="1:9" x14ac:dyDescent="0.25">
      <c r="A660">
        <v>11</v>
      </c>
      <c r="B660">
        <v>127</v>
      </c>
      <c r="C660">
        <v>106</v>
      </c>
      <c r="D660">
        <v>0</v>
      </c>
      <c r="E660">
        <v>0</v>
      </c>
      <c r="F660">
        <v>39</v>
      </c>
      <c r="G660">
        <v>0.19</v>
      </c>
      <c r="H660">
        <v>51</v>
      </c>
      <c r="I660">
        <v>0</v>
      </c>
    </row>
    <row r="661" spans="1:9" x14ac:dyDescent="0.25">
      <c r="A661">
        <v>3</v>
      </c>
      <c r="B661">
        <v>80</v>
      </c>
      <c r="C661">
        <v>82</v>
      </c>
      <c r="D661">
        <v>31</v>
      </c>
      <c r="E661">
        <v>70</v>
      </c>
      <c r="F661">
        <v>34.200000000000003</v>
      </c>
      <c r="G661">
        <v>1.292</v>
      </c>
      <c r="H661">
        <v>27</v>
      </c>
      <c r="I661">
        <v>1</v>
      </c>
    </row>
    <row r="662" spans="1:9" x14ac:dyDescent="0.25">
      <c r="A662">
        <v>10</v>
      </c>
      <c r="B662">
        <v>162</v>
      </c>
      <c r="C662">
        <v>84</v>
      </c>
      <c r="D662">
        <v>0</v>
      </c>
      <c r="E662">
        <v>0</v>
      </c>
      <c r="F662">
        <v>27.7</v>
      </c>
      <c r="G662">
        <v>0.182</v>
      </c>
      <c r="H662">
        <v>54</v>
      </c>
      <c r="I662">
        <v>0</v>
      </c>
    </row>
    <row r="663" spans="1:9" x14ac:dyDescent="0.25">
      <c r="A663">
        <v>1</v>
      </c>
      <c r="B663">
        <v>199</v>
      </c>
      <c r="C663">
        <v>76</v>
      </c>
      <c r="D663">
        <v>43</v>
      </c>
      <c r="E663">
        <v>0</v>
      </c>
      <c r="F663">
        <v>42.9</v>
      </c>
      <c r="G663">
        <v>1.3939999999999999</v>
      </c>
      <c r="H663">
        <v>22</v>
      </c>
      <c r="I663">
        <v>1</v>
      </c>
    </row>
    <row r="664" spans="1:9" x14ac:dyDescent="0.25">
      <c r="A664">
        <v>8</v>
      </c>
      <c r="B664">
        <v>167</v>
      </c>
      <c r="C664">
        <v>106</v>
      </c>
      <c r="D664">
        <v>46</v>
      </c>
      <c r="E664">
        <v>231</v>
      </c>
      <c r="F664">
        <v>37.6</v>
      </c>
      <c r="G664">
        <v>0.16500000000000001</v>
      </c>
      <c r="H664">
        <v>43</v>
      </c>
      <c r="I664">
        <v>1</v>
      </c>
    </row>
    <row r="665" spans="1:9" x14ac:dyDescent="0.25">
      <c r="A665">
        <v>9</v>
      </c>
      <c r="B665">
        <v>145</v>
      </c>
      <c r="C665">
        <v>80</v>
      </c>
      <c r="D665">
        <v>46</v>
      </c>
      <c r="E665">
        <v>130</v>
      </c>
      <c r="F665">
        <v>37.9</v>
      </c>
      <c r="G665">
        <v>0.63700000000000001</v>
      </c>
      <c r="H665">
        <v>40</v>
      </c>
      <c r="I665">
        <v>1</v>
      </c>
    </row>
    <row r="666" spans="1:9" x14ac:dyDescent="0.25">
      <c r="A666">
        <v>6</v>
      </c>
      <c r="B666">
        <v>115</v>
      </c>
      <c r="C666">
        <v>60</v>
      </c>
      <c r="D666">
        <v>39</v>
      </c>
      <c r="E666">
        <v>0</v>
      </c>
      <c r="F666">
        <v>33.700000000000003</v>
      </c>
      <c r="G666">
        <v>0.245</v>
      </c>
      <c r="H666">
        <v>40</v>
      </c>
      <c r="I666">
        <v>1</v>
      </c>
    </row>
    <row r="667" spans="1:9" x14ac:dyDescent="0.25">
      <c r="A667">
        <v>1</v>
      </c>
      <c r="B667">
        <v>112</v>
      </c>
      <c r="C667">
        <v>80</v>
      </c>
      <c r="D667">
        <v>45</v>
      </c>
      <c r="E667">
        <v>132</v>
      </c>
      <c r="F667">
        <v>34.799999999999997</v>
      </c>
      <c r="G667">
        <v>0.217</v>
      </c>
      <c r="H667">
        <v>24</v>
      </c>
      <c r="I667">
        <v>0</v>
      </c>
    </row>
    <row r="668" spans="1:9" x14ac:dyDescent="0.25">
      <c r="A668">
        <v>4</v>
      </c>
      <c r="B668">
        <v>145</v>
      </c>
      <c r="C668">
        <v>82</v>
      </c>
      <c r="D668">
        <v>18</v>
      </c>
      <c r="E668">
        <v>0</v>
      </c>
      <c r="F668">
        <v>32.5</v>
      </c>
      <c r="G668">
        <v>0.23499999999999999</v>
      </c>
      <c r="H668">
        <v>70</v>
      </c>
      <c r="I668">
        <v>1</v>
      </c>
    </row>
    <row r="669" spans="1:9" x14ac:dyDescent="0.25">
      <c r="A669">
        <v>10</v>
      </c>
      <c r="B669">
        <v>111</v>
      </c>
      <c r="C669">
        <v>70</v>
      </c>
      <c r="D669">
        <v>27</v>
      </c>
      <c r="E669">
        <v>0</v>
      </c>
      <c r="F669">
        <v>27.5</v>
      </c>
      <c r="G669">
        <v>0.14099999999999999</v>
      </c>
      <c r="H669">
        <v>40</v>
      </c>
      <c r="I669">
        <v>1</v>
      </c>
    </row>
    <row r="670" spans="1:9" x14ac:dyDescent="0.25">
      <c r="A670">
        <v>6</v>
      </c>
      <c r="B670">
        <v>98</v>
      </c>
      <c r="C670">
        <v>58</v>
      </c>
      <c r="D670">
        <v>33</v>
      </c>
      <c r="E670">
        <v>190</v>
      </c>
      <c r="F670">
        <v>34</v>
      </c>
      <c r="G670">
        <v>0.43</v>
      </c>
      <c r="H670">
        <v>43</v>
      </c>
      <c r="I670">
        <v>0</v>
      </c>
    </row>
    <row r="671" spans="1:9" x14ac:dyDescent="0.25">
      <c r="A671">
        <v>9</v>
      </c>
      <c r="B671">
        <v>154</v>
      </c>
      <c r="C671">
        <v>78</v>
      </c>
      <c r="D671">
        <v>30</v>
      </c>
      <c r="E671">
        <v>100</v>
      </c>
      <c r="F671">
        <v>30.9</v>
      </c>
      <c r="G671">
        <v>0.16400000000000001</v>
      </c>
      <c r="H671">
        <v>45</v>
      </c>
      <c r="I671">
        <v>0</v>
      </c>
    </row>
    <row r="672" spans="1:9" x14ac:dyDescent="0.25">
      <c r="A672">
        <v>6</v>
      </c>
      <c r="B672">
        <v>165</v>
      </c>
      <c r="C672">
        <v>68</v>
      </c>
      <c r="D672">
        <v>26</v>
      </c>
      <c r="E672">
        <v>168</v>
      </c>
      <c r="F672">
        <v>33.6</v>
      </c>
      <c r="G672">
        <v>0.63100000000000001</v>
      </c>
      <c r="H672">
        <v>49</v>
      </c>
      <c r="I672">
        <v>0</v>
      </c>
    </row>
    <row r="673" spans="1:9" x14ac:dyDescent="0.25">
      <c r="A673">
        <v>1</v>
      </c>
      <c r="B673">
        <v>99</v>
      </c>
      <c r="C673">
        <v>58</v>
      </c>
      <c r="D673">
        <v>10</v>
      </c>
      <c r="E673">
        <v>0</v>
      </c>
      <c r="F673">
        <v>25.4</v>
      </c>
      <c r="G673">
        <v>0.55100000000000005</v>
      </c>
      <c r="H673">
        <v>21</v>
      </c>
      <c r="I673">
        <v>0</v>
      </c>
    </row>
    <row r="674" spans="1:9" x14ac:dyDescent="0.25">
      <c r="A674">
        <v>10</v>
      </c>
      <c r="B674">
        <v>68</v>
      </c>
      <c r="C674">
        <v>106</v>
      </c>
      <c r="D674">
        <v>23</v>
      </c>
      <c r="E674">
        <v>49</v>
      </c>
      <c r="F674">
        <v>35.5</v>
      </c>
      <c r="G674">
        <v>0.28499999999999998</v>
      </c>
      <c r="H674">
        <v>47</v>
      </c>
      <c r="I674">
        <v>0</v>
      </c>
    </row>
    <row r="675" spans="1:9" x14ac:dyDescent="0.25">
      <c r="A675">
        <v>3</v>
      </c>
      <c r="B675">
        <v>123</v>
      </c>
      <c r="C675">
        <v>100</v>
      </c>
      <c r="D675">
        <v>35</v>
      </c>
      <c r="E675">
        <v>240</v>
      </c>
      <c r="F675">
        <v>57.3</v>
      </c>
      <c r="G675">
        <v>0.88</v>
      </c>
      <c r="H675">
        <v>22</v>
      </c>
      <c r="I675">
        <v>0</v>
      </c>
    </row>
    <row r="676" spans="1:9" x14ac:dyDescent="0.25">
      <c r="A676">
        <v>8</v>
      </c>
      <c r="B676">
        <v>91</v>
      </c>
      <c r="C676">
        <v>82</v>
      </c>
      <c r="D676">
        <v>0</v>
      </c>
      <c r="E676">
        <v>0</v>
      </c>
      <c r="F676">
        <v>35.6</v>
      </c>
      <c r="G676">
        <v>0.58699999999999997</v>
      </c>
      <c r="H676">
        <v>68</v>
      </c>
      <c r="I676">
        <v>0</v>
      </c>
    </row>
    <row r="677" spans="1:9" x14ac:dyDescent="0.25">
      <c r="A677">
        <v>6</v>
      </c>
      <c r="B677">
        <v>195</v>
      </c>
      <c r="C677">
        <v>70</v>
      </c>
      <c r="D677">
        <v>0</v>
      </c>
      <c r="E677">
        <v>0</v>
      </c>
      <c r="F677">
        <v>30.9</v>
      </c>
      <c r="G677">
        <v>0.32800000000000001</v>
      </c>
      <c r="H677">
        <v>31</v>
      </c>
      <c r="I677">
        <v>1</v>
      </c>
    </row>
    <row r="678" spans="1:9" x14ac:dyDescent="0.25">
      <c r="A678">
        <v>9</v>
      </c>
      <c r="B678">
        <v>156</v>
      </c>
      <c r="C678">
        <v>86</v>
      </c>
      <c r="D678">
        <v>0</v>
      </c>
      <c r="E678">
        <v>0</v>
      </c>
      <c r="F678">
        <v>24.8</v>
      </c>
      <c r="G678">
        <v>0.23</v>
      </c>
      <c r="H678">
        <v>53</v>
      </c>
      <c r="I678">
        <v>1</v>
      </c>
    </row>
    <row r="679" spans="1:9" x14ac:dyDescent="0.25">
      <c r="A679">
        <v>0</v>
      </c>
      <c r="B679">
        <v>93</v>
      </c>
      <c r="C679">
        <v>60</v>
      </c>
      <c r="D679">
        <v>0</v>
      </c>
      <c r="E679">
        <v>0</v>
      </c>
      <c r="F679">
        <v>35.299999999999997</v>
      </c>
      <c r="G679">
        <v>0.26300000000000001</v>
      </c>
      <c r="H679">
        <v>25</v>
      </c>
      <c r="I679">
        <v>0</v>
      </c>
    </row>
    <row r="680" spans="1:9" x14ac:dyDescent="0.25">
      <c r="A680">
        <v>3</v>
      </c>
      <c r="B680">
        <v>121</v>
      </c>
      <c r="C680">
        <v>52</v>
      </c>
      <c r="D680">
        <v>0</v>
      </c>
      <c r="E680">
        <v>0</v>
      </c>
      <c r="F680">
        <v>36</v>
      </c>
      <c r="G680">
        <v>0.127</v>
      </c>
      <c r="H680">
        <v>25</v>
      </c>
      <c r="I680">
        <v>1</v>
      </c>
    </row>
    <row r="681" spans="1:9" x14ac:dyDescent="0.25">
      <c r="A681">
        <v>2</v>
      </c>
      <c r="B681">
        <v>101</v>
      </c>
      <c r="C681">
        <v>58</v>
      </c>
      <c r="D681">
        <v>17</v>
      </c>
      <c r="E681">
        <v>265</v>
      </c>
      <c r="F681">
        <v>24.2</v>
      </c>
      <c r="G681">
        <v>0.61399999999999999</v>
      </c>
      <c r="H681">
        <v>23</v>
      </c>
      <c r="I681">
        <v>0</v>
      </c>
    </row>
    <row r="682" spans="1:9" x14ac:dyDescent="0.25">
      <c r="A682">
        <v>2</v>
      </c>
      <c r="B682">
        <v>56</v>
      </c>
      <c r="C682">
        <v>56</v>
      </c>
      <c r="D682">
        <v>28</v>
      </c>
      <c r="E682">
        <v>45</v>
      </c>
      <c r="F682">
        <v>24.2</v>
      </c>
      <c r="G682">
        <v>0.33200000000000002</v>
      </c>
      <c r="H682">
        <v>22</v>
      </c>
      <c r="I682">
        <v>0</v>
      </c>
    </row>
    <row r="683" spans="1:9" x14ac:dyDescent="0.25">
      <c r="A683">
        <v>0</v>
      </c>
      <c r="B683">
        <v>162</v>
      </c>
      <c r="C683">
        <v>76</v>
      </c>
      <c r="D683">
        <v>36</v>
      </c>
      <c r="E683">
        <v>0</v>
      </c>
      <c r="F683">
        <v>49.6</v>
      </c>
      <c r="G683">
        <v>0.36399999999999999</v>
      </c>
      <c r="H683">
        <v>26</v>
      </c>
      <c r="I683">
        <v>1</v>
      </c>
    </row>
    <row r="684" spans="1:9" x14ac:dyDescent="0.25">
      <c r="A684">
        <v>0</v>
      </c>
      <c r="B684">
        <v>95</v>
      </c>
      <c r="C684">
        <v>64</v>
      </c>
      <c r="D684">
        <v>39</v>
      </c>
      <c r="E684">
        <v>105</v>
      </c>
      <c r="F684">
        <v>44.6</v>
      </c>
      <c r="G684">
        <v>0.36599999999999999</v>
      </c>
      <c r="H684">
        <v>22</v>
      </c>
      <c r="I684">
        <v>0</v>
      </c>
    </row>
    <row r="685" spans="1:9" x14ac:dyDescent="0.25">
      <c r="A685">
        <v>4</v>
      </c>
      <c r="B685">
        <v>125</v>
      </c>
      <c r="C685">
        <v>80</v>
      </c>
      <c r="D685">
        <v>0</v>
      </c>
      <c r="E685">
        <v>0</v>
      </c>
      <c r="F685">
        <v>32.299999999999997</v>
      </c>
      <c r="G685">
        <v>0.53600000000000003</v>
      </c>
      <c r="H685">
        <v>27</v>
      </c>
      <c r="I685">
        <v>1</v>
      </c>
    </row>
    <row r="686" spans="1:9" x14ac:dyDescent="0.25">
      <c r="A686">
        <v>5</v>
      </c>
      <c r="B686">
        <v>136</v>
      </c>
      <c r="C686">
        <v>82</v>
      </c>
      <c r="D686">
        <v>0</v>
      </c>
      <c r="E686">
        <v>0</v>
      </c>
      <c r="F686">
        <v>0</v>
      </c>
      <c r="G686">
        <v>0.64</v>
      </c>
      <c r="H686">
        <v>69</v>
      </c>
      <c r="I686">
        <v>0</v>
      </c>
    </row>
    <row r="687" spans="1:9" x14ac:dyDescent="0.25">
      <c r="A687">
        <v>2</v>
      </c>
      <c r="B687">
        <v>129</v>
      </c>
      <c r="C687">
        <v>74</v>
      </c>
      <c r="D687">
        <v>26</v>
      </c>
      <c r="E687">
        <v>205</v>
      </c>
      <c r="F687">
        <v>33.200000000000003</v>
      </c>
      <c r="G687">
        <v>0.59099999999999997</v>
      </c>
      <c r="H687">
        <v>25</v>
      </c>
      <c r="I687">
        <v>0</v>
      </c>
    </row>
    <row r="688" spans="1:9" x14ac:dyDescent="0.25">
      <c r="A688">
        <v>3</v>
      </c>
      <c r="B688">
        <v>130</v>
      </c>
      <c r="C688">
        <v>64</v>
      </c>
      <c r="D688">
        <v>0</v>
      </c>
      <c r="E688">
        <v>0</v>
      </c>
      <c r="F688">
        <v>23.1</v>
      </c>
      <c r="G688">
        <v>0.314</v>
      </c>
      <c r="H688">
        <v>22</v>
      </c>
      <c r="I688">
        <v>0</v>
      </c>
    </row>
    <row r="689" spans="1:9" x14ac:dyDescent="0.25">
      <c r="A689">
        <v>1</v>
      </c>
      <c r="B689">
        <v>107</v>
      </c>
      <c r="C689">
        <v>50</v>
      </c>
      <c r="D689">
        <v>19</v>
      </c>
      <c r="E689">
        <v>0</v>
      </c>
      <c r="F689">
        <v>28.3</v>
      </c>
      <c r="G689">
        <v>0.18099999999999999</v>
      </c>
      <c r="H689">
        <v>29</v>
      </c>
      <c r="I689">
        <v>0</v>
      </c>
    </row>
    <row r="690" spans="1:9" x14ac:dyDescent="0.25">
      <c r="A690">
        <v>1</v>
      </c>
      <c r="B690">
        <v>140</v>
      </c>
      <c r="C690">
        <v>74</v>
      </c>
      <c r="D690">
        <v>26</v>
      </c>
      <c r="E690">
        <v>180</v>
      </c>
      <c r="F690">
        <v>24.1</v>
      </c>
      <c r="G690">
        <v>0.82799999999999996</v>
      </c>
      <c r="H690">
        <v>23</v>
      </c>
      <c r="I690">
        <v>0</v>
      </c>
    </row>
    <row r="691" spans="1:9" x14ac:dyDescent="0.25">
      <c r="A691">
        <v>1</v>
      </c>
      <c r="B691">
        <v>144</v>
      </c>
      <c r="C691">
        <v>82</v>
      </c>
      <c r="D691">
        <v>46</v>
      </c>
      <c r="E691">
        <v>180</v>
      </c>
      <c r="F691">
        <v>46.1</v>
      </c>
      <c r="G691">
        <v>0.33500000000000002</v>
      </c>
      <c r="H691">
        <v>46</v>
      </c>
      <c r="I691">
        <v>1</v>
      </c>
    </row>
    <row r="692" spans="1:9" x14ac:dyDescent="0.25">
      <c r="A692">
        <v>8</v>
      </c>
      <c r="B692">
        <v>107</v>
      </c>
      <c r="C692">
        <v>80</v>
      </c>
      <c r="D692">
        <v>0</v>
      </c>
      <c r="E692">
        <v>0</v>
      </c>
      <c r="F692">
        <v>24.6</v>
      </c>
      <c r="G692">
        <v>0.85599999999999998</v>
      </c>
      <c r="H692">
        <v>34</v>
      </c>
      <c r="I692">
        <v>0</v>
      </c>
    </row>
    <row r="693" spans="1:9" x14ac:dyDescent="0.25">
      <c r="A693">
        <v>13</v>
      </c>
      <c r="B693">
        <v>158</v>
      </c>
      <c r="C693">
        <v>114</v>
      </c>
      <c r="D693">
        <v>0</v>
      </c>
      <c r="E693">
        <v>0</v>
      </c>
      <c r="F693">
        <v>42.3</v>
      </c>
      <c r="G693">
        <v>0.25700000000000001</v>
      </c>
      <c r="H693">
        <v>44</v>
      </c>
      <c r="I693">
        <v>1</v>
      </c>
    </row>
    <row r="694" spans="1:9" x14ac:dyDescent="0.25">
      <c r="A694">
        <v>2</v>
      </c>
      <c r="B694">
        <v>121</v>
      </c>
      <c r="C694">
        <v>70</v>
      </c>
      <c r="D694">
        <v>32</v>
      </c>
      <c r="E694">
        <v>95</v>
      </c>
      <c r="F694">
        <v>39.1</v>
      </c>
      <c r="G694">
        <v>0.88600000000000001</v>
      </c>
      <c r="H694">
        <v>23</v>
      </c>
      <c r="I694">
        <v>0</v>
      </c>
    </row>
    <row r="695" spans="1:9" x14ac:dyDescent="0.25">
      <c r="A695">
        <v>7</v>
      </c>
      <c r="B695">
        <v>129</v>
      </c>
      <c r="C695">
        <v>68</v>
      </c>
      <c r="D695">
        <v>49</v>
      </c>
      <c r="E695">
        <v>125</v>
      </c>
      <c r="F695">
        <v>38.5</v>
      </c>
      <c r="G695">
        <v>0.439</v>
      </c>
      <c r="H695">
        <v>43</v>
      </c>
      <c r="I695">
        <v>1</v>
      </c>
    </row>
    <row r="696" spans="1:9" x14ac:dyDescent="0.25">
      <c r="A696">
        <v>2</v>
      </c>
      <c r="B696">
        <v>90</v>
      </c>
      <c r="C696">
        <v>60</v>
      </c>
      <c r="D696">
        <v>0</v>
      </c>
      <c r="E696">
        <v>0</v>
      </c>
      <c r="F696">
        <v>23.5</v>
      </c>
      <c r="G696">
        <v>0.191</v>
      </c>
      <c r="H696">
        <v>25</v>
      </c>
      <c r="I696">
        <v>0</v>
      </c>
    </row>
    <row r="697" spans="1:9" x14ac:dyDescent="0.25">
      <c r="A697">
        <v>7</v>
      </c>
      <c r="B697">
        <v>142</v>
      </c>
      <c r="C697">
        <v>90</v>
      </c>
      <c r="D697">
        <v>24</v>
      </c>
      <c r="E697">
        <v>480</v>
      </c>
      <c r="F697">
        <v>30.4</v>
      </c>
      <c r="G697">
        <v>0.128</v>
      </c>
      <c r="H697">
        <v>43</v>
      </c>
      <c r="I697">
        <v>1</v>
      </c>
    </row>
    <row r="698" spans="1:9" x14ac:dyDescent="0.25">
      <c r="A698">
        <v>3</v>
      </c>
      <c r="B698">
        <v>169</v>
      </c>
      <c r="C698">
        <v>74</v>
      </c>
      <c r="D698">
        <v>19</v>
      </c>
      <c r="E698">
        <v>125</v>
      </c>
      <c r="F698">
        <v>29.9</v>
      </c>
      <c r="G698">
        <v>0.26800000000000002</v>
      </c>
      <c r="H698">
        <v>31</v>
      </c>
      <c r="I698">
        <v>1</v>
      </c>
    </row>
    <row r="699" spans="1:9" x14ac:dyDescent="0.25">
      <c r="A699">
        <v>0</v>
      </c>
      <c r="B699">
        <v>99</v>
      </c>
      <c r="C699">
        <v>0</v>
      </c>
      <c r="D699">
        <v>0</v>
      </c>
      <c r="E699">
        <v>0</v>
      </c>
      <c r="F699">
        <v>25</v>
      </c>
      <c r="G699">
        <v>0.253</v>
      </c>
      <c r="H699">
        <v>22</v>
      </c>
      <c r="I699">
        <v>0</v>
      </c>
    </row>
    <row r="700" spans="1:9" x14ac:dyDescent="0.25">
      <c r="A700">
        <v>4</v>
      </c>
      <c r="B700">
        <v>127</v>
      </c>
      <c r="C700">
        <v>88</v>
      </c>
      <c r="D700">
        <v>11</v>
      </c>
      <c r="E700">
        <v>155</v>
      </c>
      <c r="F700">
        <v>34.5</v>
      </c>
      <c r="G700">
        <v>0.59799999999999998</v>
      </c>
      <c r="H700">
        <v>28</v>
      </c>
      <c r="I700">
        <v>0</v>
      </c>
    </row>
    <row r="701" spans="1:9" x14ac:dyDescent="0.25">
      <c r="A701">
        <v>4</v>
      </c>
      <c r="B701">
        <v>118</v>
      </c>
      <c r="C701">
        <v>70</v>
      </c>
      <c r="D701">
        <v>0</v>
      </c>
      <c r="E701">
        <v>0</v>
      </c>
      <c r="F701">
        <v>44.5</v>
      </c>
      <c r="G701">
        <v>0.90400000000000003</v>
      </c>
      <c r="H701">
        <v>26</v>
      </c>
      <c r="I701">
        <v>0</v>
      </c>
    </row>
    <row r="702" spans="1:9" x14ac:dyDescent="0.25">
      <c r="A702">
        <v>2</v>
      </c>
      <c r="B702">
        <v>122</v>
      </c>
      <c r="C702">
        <v>76</v>
      </c>
      <c r="D702">
        <v>27</v>
      </c>
      <c r="E702">
        <v>200</v>
      </c>
      <c r="F702">
        <v>35.9</v>
      </c>
      <c r="G702">
        <v>0.48299999999999998</v>
      </c>
      <c r="H702">
        <v>26</v>
      </c>
      <c r="I702">
        <v>0</v>
      </c>
    </row>
    <row r="703" spans="1:9" x14ac:dyDescent="0.25">
      <c r="A703">
        <v>6</v>
      </c>
      <c r="B703">
        <v>125</v>
      </c>
      <c r="C703">
        <v>78</v>
      </c>
      <c r="D703">
        <v>31</v>
      </c>
      <c r="E703">
        <v>0</v>
      </c>
      <c r="F703">
        <v>27.6</v>
      </c>
      <c r="G703">
        <v>0.56499999999999995</v>
      </c>
      <c r="H703">
        <v>49</v>
      </c>
      <c r="I703">
        <v>1</v>
      </c>
    </row>
    <row r="704" spans="1:9" x14ac:dyDescent="0.25">
      <c r="A704">
        <v>1</v>
      </c>
      <c r="B704">
        <v>168</v>
      </c>
      <c r="C704">
        <v>88</v>
      </c>
      <c r="D704">
        <v>29</v>
      </c>
      <c r="E704">
        <v>0</v>
      </c>
      <c r="F704">
        <v>35</v>
      </c>
      <c r="G704">
        <v>0.90500000000000003</v>
      </c>
      <c r="H704">
        <v>52</v>
      </c>
      <c r="I704">
        <v>1</v>
      </c>
    </row>
    <row r="705" spans="1:9" x14ac:dyDescent="0.25">
      <c r="A705">
        <v>2</v>
      </c>
      <c r="B705">
        <v>129</v>
      </c>
      <c r="C705">
        <v>0</v>
      </c>
      <c r="D705">
        <v>0</v>
      </c>
      <c r="E705">
        <v>0</v>
      </c>
      <c r="F705">
        <v>38.5</v>
      </c>
      <c r="G705">
        <v>0.30399999999999999</v>
      </c>
      <c r="H705">
        <v>41</v>
      </c>
      <c r="I705">
        <v>0</v>
      </c>
    </row>
    <row r="706" spans="1:9" x14ac:dyDescent="0.25">
      <c r="A706">
        <v>4</v>
      </c>
      <c r="B706">
        <v>110</v>
      </c>
      <c r="C706">
        <v>76</v>
      </c>
      <c r="D706">
        <v>20</v>
      </c>
      <c r="E706">
        <v>100</v>
      </c>
      <c r="F706">
        <v>28.4</v>
      </c>
      <c r="G706">
        <v>0.11799999999999999</v>
      </c>
      <c r="H706">
        <v>27</v>
      </c>
      <c r="I706">
        <v>0</v>
      </c>
    </row>
    <row r="707" spans="1:9" x14ac:dyDescent="0.25">
      <c r="A707">
        <v>6</v>
      </c>
      <c r="B707">
        <v>80</v>
      </c>
      <c r="C707">
        <v>80</v>
      </c>
      <c r="D707">
        <v>36</v>
      </c>
      <c r="E707">
        <v>0</v>
      </c>
      <c r="F707">
        <v>39.799999999999997</v>
      </c>
      <c r="G707">
        <v>0.17699999999999999</v>
      </c>
      <c r="H707">
        <v>28</v>
      </c>
      <c r="I707">
        <v>0</v>
      </c>
    </row>
    <row r="708" spans="1:9" x14ac:dyDescent="0.25">
      <c r="A708">
        <v>10</v>
      </c>
      <c r="B708">
        <v>115</v>
      </c>
      <c r="C708">
        <v>0</v>
      </c>
      <c r="D708">
        <v>0</v>
      </c>
      <c r="E708">
        <v>0</v>
      </c>
      <c r="F708">
        <v>0</v>
      </c>
      <c r="G708">
        <v>0.26100000000000001</v>
      </c>
      <c r="H708">
        <v>30</v>
      </c>
      <c r="I708">
        <v>1</v>
      </c>
    </row>
    <row r="709" spans="1:9" x14ac:dyDescent="0.25">
      <c r="A709">
        <v>2</v>
      </c>
      <c r="B709">
        <v>127</v>
      </c>
      <c r="C709">
        <v>46</v>
      </c>
      <c r="D709">
        <v>21</v>
      </c>
      <c r="E709">
        <v>335</v>
      </c>
      <c r="F709">
        <v>34.4</v>
      </c>
      <c r="G709">
        <v>0.17599999999999999</v>
      </c>
      <c r="H709">
        <v>22</v>
      </c>
      <c r="I709">
        <v>0</v>
      </c>
    </row>
    <row r="710" spans="1:9" x14ac:dyDescent="0.25">
      <c r="A710">
        <v>9</v>
      </c>
      <c r="B710">
        <v>164</v>
      </c>
      <c r="C710">
        <v>78</v>
      </c>
      <c r="D710">
        <v>0</v>
      </c>
      <c r="E710">
        <v>0</v>
      </c>
      <c r="F710">
        <v>32.799999999999997</v>
      </c>
      <c r="G710">
        <v>0.14799999999999999</v>
      </c>
      <c r="H710">
        <v>45</v>
      </c>
      <c r="I710">
        <v>1</v>
      </c>
    </row>
    <row r="711" spans="1:9" x14ac:dyDescent="0.25">
      <c r="A711">
        <v>2</v>
      </c>
      <c r="B711">
        <v>93</v>
      </c>
      <c r="C711">
        <v>64</v>
      </c>
      <c r="D711">
        <v>32</v>
      </c>
      <c r="E711">
        <v>160</v>
      </c>
      <c r="F711">
        <v>38</v>
      </c>
      <c r="G711">
        <v>0.67400000000000004</v>
      </c>
      <c r="H711">
        <v>23</v>
      </c>
      <c r="I711">
        <v>1</v>
      </c>
    </row>
    <row r="712" spans="1:9" x14ac:dyDescent="0.25">
      <c r="A712">
        <v>3</v>
      </c>
      <c r="B712">
        <v>158</v>
      </c>
      <c r="C712">
        <v>64</v>
      </c>
      <c r="D712">
        <v>13</v>
      </c>
      <c r="E712">
        <v>387</v>
      </c>
      <c r="F712">
        <v>31.2</v>
      </c>
      <c r="G712">
        <v>0.29499999999999998</v>
      </c>
      <c r="H712">
        <v>24</v>
      </c>
      <c r="I712">
        <v>0</v>
      </c>
    </row>
    <row r="713" spans="1:9" x14ac:dyDescent="0.25">
      <c r="A713">
        <v>5</v>
      </c>
      <c r="B713">
        <v>126</v>
      </c>
      <c r="C713">
        <v>78</v>
      </c>
      <c r="D713">
        <v>27</v>
      </c>
      <c r="E713">
        <v>22</v>
      </c>
      <c r="F713">
        <v>29.6</v>
      </c>
      <c r="G713">
        <v>0.439</v>
      </c>
      <c r="H713">
        <v>40</v>
      </c>
      <c r="I713">
        <v>0</v>
      </c>
    </row>
    <row r="714" spans="1:9" x14ac:dyDescent="0.25">
      <c r="A714">
        <v>10</v>
      </c>
      <c r="B714">
        <v>129</v>
      </c>
      <c r="C714">
        <v>62</v>
      </c>
      <c r="D714">
        <v>36</v>
      </c>
      <c r="E714">
        <v>0</v>
      </c>
      <c r="F714">
        <v>41.2</v>
      </c>
      <c r="G714">
        <v>0.441</v>
      </c>
      <c r="H714">
        <v>38</v>
      </c>
      <c r="I714">
        <v>1</v>
      </c>
    </row>
    <row r="715" spans="1:9" x14ac:dyDescent="0.25">
      <c r="A715">
        <v>0</v>
      </c>
      <c r="B715">
        <v>134</v>
      </c>
      <c r="C715">
        <v>58</v>
      </c>
      <c r="D715">
        <v>20</v>
      </c>
      <c r="E715">
        <v>291</v>
      </c>
      <c r="F715">
        <v>26.4</v>
      </c>
      <c r="G715">
        <v>0.35199999999999998</v>
      </c>
      <c r="H715">
        <v>21</v>
      </c>
      <c r="I715">
        <v>0</v>
      </c>
    </row>
    <row r="716" spans="1:9" x14ac:dyDescent="0.25">
      <c r="A716">
        <v>3</v>
      </c>
      <c r="B716">
        <v>102</v>
      </c>
      <c r="C716">
        <v>74</v>
      </c>
      <c r="D716">
        <v>0</v>
      </c>
      <c r="E716">
        <v>0</v>
      </c>
      <c r="F716">
        <v>29.5</v>
      </c>
      <c r="G716">
        <v>0.121</v>
      </c>
      <c r="H716">
        <v>32</v>
      </c>
      <c r="I716">
        <v>0</v>
      </c>
    </row>
    <row r="717" spans="1:9" x14ac:dyDescent="0.25">
      <c r="A717">
        <v>7</v>
      </c>
      <c r="B717">
        <v>187</v>
      </c>
      <c r="C717">
        <v>50</v>
      </c>
      <c r="D717">
        <v>33</v>
      </c>
      <c r="E717">
        <v>392</v>
      </c>
      <c r="F717">
        <v>33.9</v>
      </c>
      <c r="G717">
        <v>0.82599999999999996</v>
      </c>
      <c r="H717">
        <v>34</v>
      </c>
      <c r="I717">
        <v>1</v>
      </c>
    </row>
    <row r="718" spans="1:9" x14ac:dyDescent="0.25">
      <c r="A718">
        <v>3</v>
      </c>
      <c r="B718">
        <v>173</v>
      </c>
      <c r="C718">
        <v>78</v>
      </c>
      <c r="D718">
        <v>39</v>
      </c>
      <c r="E718">
        <v>185</v>
      </c>
      <c r="F718">
        <v>33.799999999999997</v>
      </c>
      <c r="G718">
        <v>0.97</v>
      </c>
      <c r="H718">
        <v>31</v>
      </c>
      <c r="I718">
        <v>1</v>
      </c>
    </row>
    <row r="719" spans="1:9" x14ac:dyDescent="0.25">
      <c r="A719">
        <v>10</v>
      </c>
      <c r="B719">
        <v>94</v>
      </c>
      <c r="C719">
        <v>72</v>
      </c>
      <c r="D719">
        <v>18</v>
      </c>
      <c r="E719">
        <v>0</v>
      </c>
      <c r="F719">
        <v>23.1</v>
      </c>
      <c r="G719">
        <v>0.59499999999999997</v>
      </c>
      <c r="H719">
        <v>56</v>
      </c>
      <c r="I719">
        <v>0</v>
      </c>
    </row>
    <row r="720" spans="1:9" x14ac:dyDescent="0.25">
      <c r="A720">
        <v>1</v>
      </c>
      <c r="B720">
        <v>108</v>
      </c>
      <c r="C720">
        <v>60</v>
      </c>
      <c r="D720">
        <v>46</v>
      </c>
      <c r="E720">
        <v>178</v>
      </c>
      <c r="F720">
        <v>35.5</v>
      </c>
      <c r="G720">
        <v>0.41499999999999998</v>
      </c>
      <c r="H720">
        <v>24</v>
      </c>
      <c r="I720">
        <v>0</v>
      </c>
    </row>
    <row r="721" spans="1:9" x14ac:dyDescent="0.25">
      <c r="A721">
        <v>5</v>
      </c>
      <c r="B721">
        <v>97</v>
      </c>
      <c r="C721">
        <v>76</v>
      </c>
      <c r="D721">
        <v>27</v>
      </c>
      <c r="E721">
        <v>0</v>
      </c>
      <c r="F721">
        <v>35.6</v>
      </c>
      <c r="G721">
        <v>0.378</v>
      </c>
      <c r="H721">
        <v>52</v>
      </c>
      <c r="I721">
        <v>1</v>
      </c>
    </row>
    <row r="722" spans="1:9" x14ac:dyDescent="0.25">
      <c r="A722">
        <v>4</v>
      </c>
      <c r="B722">
        <v>83</v>
      </c>
      <c r="C722">
        <v>86</v>
      </c>
      <c r="D722">
        <v>19</v>
      </c>
      <c r="E722">
        <v>0</v>
      </c>
      <c r="F722">
        <v>29.3</v>
      </c>
      <c r="G722">
        <v>0.317</v>
      </c>
      <c r="H722">
        <v>34</v>
      </c>
      <c r="I722">
        <v>0</v>
      </c>
    </row>
    <row r="723" spans="1:9" x14ac:dyDescent="0.25">
      <c r="A723">
        <v>1</v>
      </c>
      <c r="B723">
        <v>114</v>
      </c>
      <c r="C723">
        <v>66</v>
      </c>
      <c r="D723">
        <v>36</v>
      </c>
      <c r="E723">
        <v>200</v>
      </c>
      <c r="F723">
        <v>38.1</v>
      </c>
      <c r="G723">
        <v>0.28899999999999998</v>
      </c>
      <c r="H723">
        <v>21</v>
      </c>
      <c r="I723">
        <v>0</v>
      </c>
    </row>
    <row r="724" spans="1:9" x14ac:dyDescent="0.25">
      <c r="A724">
        <v>1</v>
      </c>
      <c r="B724">
        <v>149</v>
      </c>
      <c r="C724">
        <v>68</v>
      </c>
      <c r="D724">
        <v>29</v>
      </c>
      <c r="E724">
        <v>127</v>
      </c>
      <c r="F724">
        <v>29.3</v>
      </c>
      <c r="G724">
        <v>0.34899999999999998</v>
      </c>
      <c r="H724">
        <v>42</v>
      </c>
      <c r="I724">
        <v>1</v>
      </c>
    </row>
    <row r="725" spans="1:9" x14ac:dyDescent="0.25">
      <c r="A725">
        <v>5</v>
      </c>
      <c r="B725">
        <v>117</v>
      </c>
      <c r="C725">
        <v>86</v>
      </c>
      <c r="D725">
        <v>30</v>
      </c>
      <c r="E725">
        <v>105</v>
      </c>
      <c r="F725">
        <v>39.1</v>
      </c>
      <c r="G725">
        <v>0.251</v>
      </c>
      <c r="H725">
        <v>42</v>
      </c>
      <c r="I725">
        <v>0</v>
      </c>
    </row>
    <row r="726" spans="1:9" x14ac:dyDescent="0.25">
      <c r="A726">
        <v>1</v>
      </c>
      <c r="B726">
        <v>111</v>
      </c>
      <c r="C726">
        <v>94</v>
      </c>
      <c r="D726">
        <v>0</v>
      </c>
      <c r="E726">
        <v>0</v>
      </c>
      <c r="F726">
        <v>32.799999999999997</v>
      </c>
      <c r="G726">
        <v>0.26500000000000001</v>
      </c>
      <c r="H726">
        <v>45</v>
      </c>
      <c r="I726">
        <v>0</v>
      </c>
    </row>
    <row r="727" spans="1:9" x14ac:dyDescent="0.25">
      <c r="A727">
        <v>4</v>
      </c>
      <c r="B727">
        <v>112</v>
      </c>
      <c r="C727">
        <v>78</v>
      </c>
      <c r="D727">
        <v>40</v>
      </c>
      <c r="E727">
        <v>0</v>
      </c>
      <c r="F727">
        <v>39.4</v>
      </c>
      <c r="G727">
        <v>0.23599999999999999</v>
      </c>
      <c r="H727">
        <v>38</v>
      </c>
      <c r="I727">
        <v>0</v>
      </c>
    </row>
    <row r="728" spans="1:9" x14ac:dyDescent="0.25">
      <c r="A728">
        <v>1</v>
      </c>
      <c r="B728">
        <v>116</v>
      </c>
      <c r="C728">
        <v>78</v>
      </c>
      <c r="D728">
        <v>29</v>
      </c>
      <c r="E728">
        <v>180</v>
      </c>
      <c r="F728">
        <v>36.1</v>
      </c>
      <c r="G728">
        <v>0.496</v>
      </c>
      <c r="H728">
        <v>25</v>
      </c>
      <c r="I728">
        <v>0</v>
      </c>
    </row>
    <row r="729" spans="1:9" x14ac:dyDescent="0.25">
      <c r="A729">
        <v>0</v>
      </c>
      <c r="B729">
        <v>141</v>
      </c>
      <c r="C729">
        <v>84</v>
      </c>
      <c r="D729">
        <v>26</v>
      </c>
      <c r="E729">
        <v>0</v>
      </c>
      <c r="F729">
        <v>32.4</v>
      </c>
      <c r="G729">
        <v>0.433</v>
      </c>
      <c r="H729">
        <v>22</v>
      </c>
      <c r="I729">
        <v>0</v>
      </c>
    </row>
    <row r="730" spans="1:9" x14ac:dyDescent="0.25">
      <c r="A730">
        <v>2</v>
      </c>
      <c r="B730">
        <v>175</v>
      </c>
      <c r="C730">
        <v>88</v>
      </c>
      <c r="D730">
        <v>0</v>
      </c>
      <c r="E730">
        <v>0</v>
      </c>
      <c r="F730">
        <v>22.9</v>
      </c>
      <c r="G730">
        <v>0.32600000000000001</v>
      </c>
      <c r="H730">
        <v>22</v>
      </c>
      <c r="I730">
        <v>0</v>
      </c>
    </row>
    <row r="731" spans="1:9" x14ac:dyDescent="0.25">
      <c r="A731">
        <v>2</v>
      </c>
      <c r="B731">
        <v>92</v>
      </c>
      <c r="C731">
        <v>52</v>
      </c>
      <c r="D731">
        <v>0</v>
      </c>
      <c r="E731">
        <v>0</v>
      </c>
      <c r="F731">
        <v>30.1</v>
      </c>
      <c r="G731">
        <v>0.14099999999999999</v>
      </c>
      <c r="H731">
        <v>22</v>
      </c>
      <c r="I731">
        <v>0</v>
      </c>
    </row>
    <row r="732" spans="1:9" x14ac:dyDescent="0.25">
      <c r="A732">
        <v>3</v>
      </c>
      <c r="B732">
        <v>130</v>
      </c>
      <c r="C732">
        <v>78</v>
      </c>
      <c r="D732">
        <v>23</v>
      </c>
      <c r="E732">
        <v>79</v>
      </c>
      <c r="F732">
        <v>28.4</v>
      </c>
      <c r="G732">
        <v>0.32300000000000001</v>
      </c>
      <c r="H732">
        <v>34</v>
      </c>
      <c r="I732">
        <v>1</v>
      </c>
    </row>
    <row r="733" spans="1:9" x14ac:dyDescent="0.25">
      <c r="A733">
        <v>8</v>
      </c>
      <c r="B733">
        <v>120</v>
      </c>
      <c r="C733">
        <v>86</v>
      </c>
      <c r="D733">
        <v>0</v>
      </c>
      <c r="E733">
        <v>0</v>
      </c>
      <c r="F733">
        <v>28.4</v>
      </c>
      <c r="G733">
        <v>0.25900000000000001</v>
      </c>
      <c r="H733">
        <v>22</v>
      </c>
      <c r="I733">
        <v>1</v>
      </c>
    </row>
    <row r="734" spans="1:9" x14ac:dyDescent="0.25">
      <c r="A734">
        <v>2</v>
      </c>
      <c r="B734">
        <v>174</v>
      </c>
      <c r="C734">
        <v>88</v>
      </c>
      <c r="D734">
        <v>37</v>
      </c>
      <c r="E734">
        <v>120</v>
      </c>
      <c r="F734">
        <v>44.5</v>
      </c>
      <c r="G734">
        <v>0.64600000000000002</v>
      </c>
      <c r="H734">
        <v>24</v>
      </c>
      <c r="I734">
        <v>1</v>
      </c>
    </row>
    <row r="735" spans="1:9" x14ac:dyDescent="0.25">
      <c r="A735">
        <v>2</v>
      </c>
      <c r="B735">
        <v>106</v>
      </c>
      <c r="C735">
        <v>56</v>
      </c>
      <c r="D735">
        <v>27</v>
      </c>
      <c r="E735">
        <v>165</v>
      </c>
      <c r="F735">
        <v>29</v>
      </c>
      <c r="G735">
        <v>0.42599999999999999</v>
      </c>
      <c r="H735">
        <v>22</v>
      </c>
      <c r="I735">
        <v>0</v>
      </c>
    </row>
    <row r="736" spans="1:9" x14ac:dyDescent="0.25">
      <c r="A736">
        <v>2</v>
      </c>
      <c r="B736">
        <v>105</v>
      </c>
      <c r="C736">
        <v>75</v>
      </c>
      <c r="D736">
        <v>0</v>
      </c>
      <c r="E736">
        <v>0</v>
      </c>
      <c r="F736">
        <v>23.3</v>
      </c>
      <c r="G736">
        <v>0.56000000000000005</v>
      </c>
      <c r="H736">
        <v>53</v>
      </c>
      <c r="I736">
        <v>0</v>
      </c>
    </row>
    <row r="737" spans="1:9" x14ac:dyDescent="0.25">
      <c r="A737">
        <v>4</v>
      </c>
      <c r="B737">
        <v>95</v>
      </c>
      <c r="C737">
        <v>60</v>
      </c>
      <c r="D737">
        <v>32</v>
      </c>
      <c r="E737">
        <v>0</v>
      </c>
      <c r="F737">
        <v>35.4</v>
      </c>
      <c r="G737">
        <v>0.28399999999999997</v>
      </c>
      <c r="H737">
        <v>28</v>
      </c>
      <c r="I737">
        <v>0</v>
      </c>
    </row>
    <row r="738" spans="1:9" x14ac:dyDescent="0.25">
      <c r="A738">
        <v>0</v>
      </c>
      <c r="B738">
        <v>126</v>
      </c>
      <c r="C738">
        <v>86</v>
      </c>
      <c r="D738">
        <v>27</v>
      </c>
      <c r="E738">
        <v>120</v>
      </c>
      <c r="F738">
        <v>27.4</v>
      </c>
      <c r="G738">
        <v>0.51500000000000001</v>
      </c>
      <c r="H738">
        <v>21</v>
      </c>
      <c r="I738">
        <v>0</v>
      </c>
    </row>
    <row r="739" spans="1:9" x14ac:dyDescent="0.25">
      <c r="A739">
        <v>8</v>
      </c>
      <c r="B739">
        <v>65</v>
      </c>
      <c r="C739">
        <v>72</v>
      </c>
      <c r="D739">
        <v>23</v>
      </c>
      <c r="E739">
        <v>0</v>
      </c>
      <c r="F739">
        <v>32</v>
      </c>
      <c r="G739">
        <v>0.6</v>
      </c>
      <c r="H739">
        <v>42</v>
      </c>
      <c r="I739">
        <v>0</v>
      </c>
    </row>
    <row r="740" spans="1:9" x14ac:dyDescent="0.25">
      <c r="A740">
        <v>2</v>
      </c>
      <c r="B740">
        <v>99</v>
      </c>
      <c r="C740">
        <v>60</v>
      </c>
      <c r="D740">
        <v>17</v>
      </c>
      <c r="E740">
        <v>160</v>
      </c>
      <c r="F740">
        <v>36.6</v>
      </c>
      <c r="G740">
        <v>0.45300000000000001</v>
      </c>
      <c r="H740">
        <v>21</v>
      </c>
      <c r="I740">
        <v>0</v>
      </c>
    </row>
    <row r="741" spans="1:9" x14ac:dyDescent="0.25">
      <c r="A741">
        <v>1</v>
      </c>
      <c r="B741">
        <v>102</v>
      </c>
      <c r="C741">
        <v>74</v>
      </c>
      <c r="D741">
        <v>0</v>
      </c>
      <c r="E741">
        <v>0</v>
      </c>
      <c r="F741">
        <v>39.5</v>
      </c>
      <c r="G741">
        <v>0.29299999999999998</v>
      </c>
      <c r="H741">
        <v>42</v>
      </c>
      <c r="I741">
        <v>1</v>
      </c>
    </row>
    <row r="742" spans="1:9" x14ac:dyDescent="0.25">
      <c r="A742">
        <v>11</v>
      </c>
      <c r="B742">
        <v>120</v>
      </c>
      <c r="C742">
        <v>80</v>
      </c>
      <c r="D742">
        <v>37</v>
      </c>
      <c r="E742">
        <v>150</v>
      </c>
      <c r="F742">
        <v>42.3</v>
      </c>
      <c r="G742">
        <v>0.78500000000000003</v>
      </c>
      <c r="H742">
        <v>48</v>
      </c>
      <c r="I742">
        <v>1</v>
      </c>
    </row>
    <row r="743" spans="1:9" x14ac:dyDescent="0.25">
      <c r="A743">
        <v>3</v>
      </c>
      <c r="B743">
        <v>102</v>
      </c>
      <c r="C743">
        <v>44</v>
      </c>
      <c r="D743">
        <v>20</v>
      </c>
      <c r="E743">
        <v>94</v>
      </c>
      <c r="F743">
        <v>30.8</v>
      </c>
      <c r="G743">
        <v>0.4</v>
      </c>
      <c r="H743">
        <v>26</v>
      </c>
      <c r="I743">
        <v>0</v>
      </c>
    </row>
    <row r="744" spans="1:9" x14ac:dyDescent="0.25">
      <c r="A744">
        <v>1</v>
      </c>
      <c r="B744">
        <v>109</v>
      </c>
      <c r="C744">
        <v>58</v>
      </c>
      <c r="D744">
        <v>18</v>
      </c>
      <c r="E744">
        <v>116</v>
      </c>
      <c r="F744">
        <v>28.5</v>
      </c>
      <c r="G744">
        <v>0.219</v>
      </c>
      <c r="H744">
        <v>22</v>
      </c>
      <c r="I744">
        <v>0</v>
      </c>
    </row>
    <row r="745" spans="1:9" x14ac:dyDescent="0.25">
      <c r="A745">
        <v>9</v>
      </c>
      <c r="B745">
        <v>140</v>
      </c>
      <c r="C745">
        <v>94</v>
      </c>
      <c r="D745">
        <v>0</v>
      </c>
      <c r="E745">
        <v>0</v>
      </c>
      <c r="F745">
        <v>32.700000000000003</v>
      </c>
      <c r="G745">
        <v>0.73399999999999999</v>
      </c>
      <c r="H745">
        <v>45</v>
      </c>
      <c r="I745">
        <v>1</v>
      </c>
    </row>
    <row r="746" spans="1:9" x14ac:dyDescent="0.25">
      <c r="A746">
        <v>13</v>
      </c>
      <c r="B746">
        <v>153</v>
      </c>
      <c r="C746">
        <v>88</v>
      </c>
      <c r="D746">
        <v>37</v>
      </c>
      <c r="E746">
        <v>140</v>
      </c>
      <c r="F746">
        <v>40.6</v>
      </c>
      <c r="G746">
        <v>1.1739999999999999</v>
      </c>
      <c r="H746">
        <v>39</v>
      </c>
      <c r="I746">
        <v>0</v>
      </c>
    </row>
    <row r="747" spans="1:9" x14ac:dyDescent="0.25">
      <c r="A747">
        <v>12</v>
      </c>
      <c r="B747">
        <v>100</v>
      </c>
      <c r="C747">
        <v>84</v>
      </c>
      <c r="D747">
        <v>33</v>
      </c>
      <c r="E747">
        <v>105</v>
      </c>
      <c r="F747">
        <v>30</v>
      </c>
      <c r="G747">
        <v>0.48799999999999999</v>
      </c>
      <c r="H747">
        <v>46</v>
      </c>
      <c r="I747">
        <v>0</v>
      </c>
    </row>
    <row r="748" spans="1:9" x14ac:dyDescent="0.25">
      <c r="A748">
        <v>1</v>
      </c>
      <c r="B748">
        <v>147</v>
      </c>
      <c r="C748">
        <v>94</v>
      </c>
      <c r="D748">
        <v>41</v>
      </c>
      <c r="E748">
        <v>0</v>
      </c>
      <c r="F748">
        <v>49.3</v>
      </c>
      <c r="G748">
        <v>0.35799999999999998</v>
      </c>
      <c r="H748">
        <v>27</v>
      </c>
      <c r="I748">
        <v>1</v>
      </c>
    </row>
    <row r="749" spans="1:9" x14ac:dyDescent="0.25">
      <c r="A749">
        <v>1</v>
      </c>
      <c r="B749">
        <v>81</v>
      </c>
      <c r="C749">
        <v>74</v>
      </c>
      <c r="D749">
        <v>41</v>
      </c>
      <c r="E749">
        <v>57</v>
      </c>
      <c r="F749">
        <v>46.3</v>
      </c>
      <c r="G749">
        <v>1.0960000000000001</v>
      </c>
      <c r="H749">
        <v>32</v>
      </c>
      <c r="I749">
        <v>0</v>
      </c>
    </row>
    <row r="750" spans="1:9" x14ac:dyDescent="0.25">
      <c r="A750">
        <v>3</v>
      </c>
      <c r="B750">
        <v>187</v>
      </c>
      <c r="C750">
        <v>70</v>
      </c>
      <c r="D750">
        <v>22</v>
      </c>
      <c r="E750">
        <v>200</v>
      </c>
      <c r="F750">
        <v>36.4</v>
      </c>
      <c r="G750">
        <v>0.40799999999999997</v>
      </c>
      <c r="H750">
        <v>36</v>
      </c>
      <c r="I750">
        <v>1</v>
      </c>
    </row>
    <row r="751" spans="1:9" x14ac:dyDescent="0.25">
      <c r="A751">
        <v>6</v>
      </c>
      <c r="B751">
        <v>162</v>
      </c>
      <c r="C751">
        <v>62</v>
      </c>
      <c r="D751">
        <v>0</v>
      </c>
      <c r="E751">
        <v>0</v>
      </c>
      <c r="F751">
        <v>24.3</v>
      </c>
      <c r="G751">
        <v>0.17799999999999999</v>
      </c>
      <c r="H751">
        <v>50</v>
      </c>
      <c r="I751">
        <v>1</v>
      </c>
    </row>
    <row r="752" spans="1:9" x14ac:dyDescent="0.25">
      <c r="A752">
        <v>4</v>
      </c>
      <c r="B752">
        <v>136</v>
      </c>
      <c r="C752">
        <v>70</v>
      </c>
      <c r="D752">
        <v>0</v>
      </c>
      <c r="E752">
        <v>0</v>
      </c>
      <c r="F752">
        <v>31.2</v>
      </c>
      <c r="G752">
        <v>1.1819999999999999</v>
      </c>
      <c r="H752">
        <v>22</v>
      </c>
      <c r="I752">
        <v>1</v>
      </c>
    </row>
    <row r="753" spans="1:9" x14ac:dyDescent="0.25">
      <c r="A753">
        <v>1</v>
      </c>
      <c r="B753">
        <v>121</v>
      </c>
      <c r="C753">
        <v>78</v>
      </c>
      <c r="D753">
        <v>39</v>
      </c>
      <c r="E753">
        <v>74</v>
      </c>
      <c r="F753">
        <v>39</v>
      </c>
      <c r="G753">
        <v>0.26100000000000001</v>
      </c>
      <c r="H753">
        <v>28</v>
      </c>
      <c r="I753">
        <v>0</v>
      </c>
    </row>
    <row r="754" spans="1:9" x14ac:dyDescent="0.25">
      <c r="A754">
        <v>3</v>
      </c>
      <c r="B754">
        <v>108</v>
      </c>
      <c r="C754">
        <v>62</v>
      </c>
      <c r="D754">
        <v>24</v>
      </c>
      <c r="E754">
        <v>0</v>
      </c>
      <c r="F754">
        <v>26</v>
      </c>
      <c r="G754">
        <v>0.223</v>
      </c>
      <c r="H754">
        <v>25</v>
      </c>
      <c r="I754">
        <v>0</v>
      </c>
    </row>
    <row r="755" spans="1:9" x14ac:dyDescent="0.25">
      <c r="A755">
        <v>0</v>
      </c>
      <c r="B755">
        <v>181</v>
      </c>
      <c r="C755">
        <v>88</v>
      </c>
      <c r="D755">
        <v>44</v>
      </c>
      <c r="E755">
        <v>510</v>
      </c>
      <c r="F755">
        <v>43.3</v>
      </c>
      <c r="G755">
        <v>0.222</v>
      </c>
      <c r="H755">
        <v>26</v>
      </c>
      <c r="I755">
        <v>1</v>
      </c>
    </row>
    <row r="756" spans="1:9" x14ac:dyDescent="0.25">
      <c r="A756">
        <v>8</v>
      </c>
      <c r="B756">
        <v>154</v>
      </c>
      <c r="C756">
        <v>78</v>
      </c>
      <c r="D756">
        <v>32</v>
      </c>
      <c r="E756">
        <v>0</v>
      </c>
      <c r="F756">
        <v>32.4</v>
      </c>
      <c r="G756">
        <v>0.443</v>
      </c>
      <c r="H756">
        <v>45</v>
      </c>
      <c r="I756">
        <v>1</v>
      </c>
    </row>
    <row r="757" spans="1:9" x14ac:dyDescent="0.25">
      <c r="A757">
        <v>1</v>
      </c>
      <c r="B757">
        <v>128</v>
      </c>
      <c r="C757">
        <v>88</v>
      </c>
      <c r="D757">
        <v>39</v>
      </c>
      <c r="E757">
        <v>110</v>
      </c>
      <c r="F757">
        <v>36.5</v>
      </c>
      <c r="G757">
        <v>1.0569999999999999</v>
      </c>
      <c r="H757">
        <v>37</v>
      </c>
      <c r="I757">
        <v>1</v>
      </c>
    </row>
    <row r="758" spans="1:9" x14ac:dyDescent="0.25">
      <c r="A758">
        <v>7</v>
      </c>
      <c r="B758">
        <v>137</v>
      </c>
      <c r="C758">
        <v>90</v>
      </c>
      <c r="D758">
        <v>41</v>
      </c>
      <c r="E758">
        <v>0</v>
      </c>
      <c r="F758">
        <v>32</v>
      </c>
      <c r="G758">
        <v>0.39100000000000001</v>
      </c>
      <c r="H758">
        <v>39</v>
      </c>
      <c r="I758">
        <v>0</v>
      </c>
    </row>
    <row r="759" spans="1:9" x14ac:dyDescent="0.25">
      <c r="A759">
        <v>0</v>
      </c>
      <c r="B759">
        <v>123</v>
      </c>
      <c r="C759">
        <v>72</v>
      </c>
      <c r="D759">
        <v>0</v>
      </c>
      <c r="E759">
        <v>0</v>
      </c>
      <c r="F759">
        <v>36.299999999999997</v>
      </c>
      <c r="G759">
        <v>0.25800000000000001</v>
      </c>
      <c r="H759">
        <v>52</v>
      </c>
      <c r="I759">
        <v>1</v>
      </c>
    </row>
    <row r="760" spans="1:9" x14ac:dyDescent="0.25">
      <c r="A760">
        <v>1</v>
      </c>
      <c r="B760">
        <v>106</v>
      </c>
      <c r="C760">
        <v>76</v>
      </c>
      <c r="D760">
        <v>0</v>
      </c>
      <c r="E760">
        <v>0</v>
      </c>
      <c r="F760">
        <v>37.5</v>
      </c>
      <c r="G760">
        <v>0.19700000000000001</v>
      </c>
      <c r="H760">
        <v>26</v>
      </c>
      <c r="I760">
        <v>0</v>
      </c>
    </row>
    <row r="761" spans="1:9" x14ac:dyDescent="0.25">
      <c r="A761">
        <v>6</v>
      </c>
      <c r="B761">
        <v>190</v>
      </c>
      <c r="C761">
        <v>92</v>
      </c>
      <c r="D761">
        <v>0</v>
      </c>
      <c r="E761">
        <v>0</v>
      </c>
      <c r="F761">
        <v>35.5</v>
      </c>
      <c r="G761">
        <v>0.27800000000000002</v>
      </c>
      <c r="H761">
        <v>66</v>
      </c>
      <c r="I761">
        <v>1</v>
      </c>
    </row>
    <row r="762" spans="1:9" x14ac:dyDescent="0.25">
      <c r="A762">
        <v>2</v>
      </c>
      <c r="B762">
        <v>88</v>
      </c>
      <c r="C762">
        <v>58</v>
      </c>
      <c r="D762">
        <v>26</v>
      </c>
      <c r="E762">
        <v>16</v>
      </c>
      <c r="F762">
        <v>28.4</v>
      </c>
      <c r="G762">
        <v>0.76600000000000001</v>
      </c>
      <c r="H762">
        <v>22</v>
      </c>
      <c r="I762">
        <v>0</v>
      </c>
    </row>
    <row r="763" spans="1:9" x14ac:dyDescent="0.25">
      <c r="A763">
        <v>9</v>
      </c>
      <c r="B763">
        <v>170</v>
      </c>
      <c r="C763">
        <v>74</v>
      </c>
      <c r="D763">
        <v>31</v>
      </c>
      <c r="E763">
        <v>0</v>
      </c>
      <c r="F763">
        <v>44</v>
      </c>
      <c r="G763">
        <v>0.40300000000000002</v>
      </c>
      <c r="H763">
        <v>43</v>
      </c>
      <c r="I763">
        <v>1</v>
      </c>
    </row>
    <row r="764" spans="1:9" x14ac:dyDescent="0.25">
      <c r="A764">
        <v>9</v>
      </c>
      <c r="B764">
        <v>89</v>
      </c>
      <c r="C764">
        <v>62</v>
      </c>
      <c r="D764">
        <v>0</v>
      </c>
      <c r="E764">
        <v>0</v>
      </c>
      <c r="F764">
        <v>22.5</v>
      </c>
      <c r="G764">
        <v>0.14199999999999999</v>
      </c>
      <c r="H764">
        <v>33</v>
      </c>
      <c r="I764">
        <v>0</v>
      </c>
    </row>
    <row r="765" spans="1:9" x14ac:dyDescent="0.25">
      <c r="A765">
        <v>10</v>
      </c>
      <c r="B765">
        <v>101</v>
      </c>
      <c r="C765">
        <v>76</v>
      </c>
      <c r="D765">
        <v>48</v>
      </c>
      <c r="E765">
        <v>180</v>
      </c>
      <c r="F765">
        <v>32.9</v>
      </c>
      <c r="G765">
        <v>0.17100000000000001</v>
      </c>
      <c r="H765">
        <v>63</v>
      </c>
      <c r="I765">
        <v>0</v>
      </c>
    </row>
    <row r="766" spans="1:9" x14ac:dyDescent="0.25">
      <c r="A766">
        <v>2</v>
      </c>
      <c r="B766">
        <v>122</v>
      </c>
      <c r="C766">
        <v>70</v>
      </c>
      <c r="D766">
        <v>27</v>
      </c>
      <c r="E766">
        <v>0</v>
      </c>
      <c r="F766">
        <v>36.799999999999997</v>
      </c>
      <c r="G766">
        <v>0.34</v>
      </c>
      <c r="H766">
        <v>27</v>
      </c>
      <c r="I766">
        <v>0</v>
      </c>
    </row>
    <row r="767" spans="1:9" x14ac:dyDescent="0.25">
      <c r="A767">
        <v>5</v>
      </c>
      <c r="B767">
        <v>121</v>
      </c>
      <c r="C767">
        <v>72</v>
      </c>
      <c r="D767">
        <v>23</v>
      </c>
      <c r="E767">
        <v>112</v>
      </c>
      <c r="F767">
        <v>26.2</v>
      </c>
      <c r="G767">
        <v>0.245</v>
      </c>
      <c r="H767">
        <v>30</v>
      </c>
      <c r="I767">
        <v>0</v>
      </c>
    </row>
    <row r="768" spans="1:9" x14ac:dyDescent="0.25">
      <c r="A768">
        <v>1</v>
      </c>
      <c r="B768">
        <v>126</v>
      </c>
      <c r="C768">
        <v>60</v>
      </c>
      <c r="D768">
        <v>0</v>
      </c>
      <c r="E768">
        <v>0</v>
      </c>
      <c r="F768">
        <v>30.1</v>
      </c>
      <c r="G768">
        <v>0.34899999999999998</v>
      </c>
      <c r="H768">
        <v>47</v>
      </c>
      <c r="I768">
        <v>1</v>
      </c>
    </row>
    <row r="769" spans="1:9" x14ac:dyDescent="0.25">
      <c r="A769">
        <v>1</v>
      </c>
      <c r="B769">
        <v>93</v>
      </c>
      <c r="C769">
        <v>70</v>
      </c>
      <c r="D769">
        <v>31</v>
      </c>
      <c r="E769">
        <v>0</v>
      </c>
      <c r="F769">
        <v>30.4</v>
      </c>
      <c r="G769">
        <v>0.315</v>
      </c>
      <c r="H769">
        <v>23</v>
      </c>
      <c r="I7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9"/>
  <sheetViews>
    <sheetView workbookViewId="0">
      <pane xSplit="2" ySplit="1" topLeftCell="C2" activePane="bottomRight" state="frozen"/>
      <selection pane="topRight" activeCell="B1" sqref="B1"/>
      <selection pane="bottomLeft" activeCell="A2" sqref="A2"/>
      <selection pane="bottomRight" activeCell="A2" sqref="A2"/>
    </sheetView>
  </sheetViews>
  <sheetFormatPr defaultRowHeight="15" x14ac:dyDescent="0.25"/>
  <cols>
    <col min="1" max="1" width="8.28515625" bestFit="1" customWidth="1"/>
    <col min="2" max="2" width="13.85546875" customWidth="1"/>
    <col min="3" max="3" width="11" customWidth="1"/>
    <col min="4" max="4" width="16" customWidth="1"/>
    <col min="5" max="5" width="15.42578125" customWidth="1"/>
    <col min="6" max="7" width="11" customWidth="1"/>
    <col min="8" max="8" width="26.7109375" customWidth="1"/>
    <col min="9" max="9" width="11" customWidth="1"/>
    <col min="10" max="10" width="14" bestFit="1" customWidth="1"/>
    <col min="11" max="11" width="12" customWidth="1"/>
  </cols>
  <sheetData>
    <row r="1" spans="1:12" x14ac:dyDescent="0.25">
      <c r="A1" t="s">
        <v>22</v>
      </c>
      <c r="B1" t="s">
        <v>0</v>
      </c>
      <c r="C1" t="s">
        <v>1</v>
      </c>
      <c r="D1" t="s">
        <v>2</v>
      </c>
      <c r="E1" t="s">
        <v>3</v>
      </c>
      <c r="F1" t="s">
        <v>4</v>
      </c>
      <c r="G1" t="s">
        <v>5</v>
      </c>
      <c r="H1" t="s">
        <v>6</v>
      </c>
      <c r="I1" t="s">
        <v>7</v>
      </c>
      <c r="J1" t="s">
        <v>12</v>
      </c>
      <c r="K1" t="s">
        <v>33</v>
      </c>
      <c r="L1" t="s">
        <v>40</v>
      </c>
    </row>
    <row r="2" spans="1:12" x14ac:dyDescent="0.25">
      <c r="A2">
        <v>1</v>
      </c>
      <c r="B2" s="19">
        <v>6</v>
      </c>
      <c r="C2" s="18">
        <v>148</v>
      </c>
      <c r="D2" s="18">
        <v>72</v>
      </c>
      <c r="E2" s="18">
        <v>35</v>
      </c>
      <c r="F2" s="18">
        <v>0</v>
      </c>
      <c r="G2" s="18">
        <v>33.6</v>
      </c>
      <c r="H2" s="2">
        <v>0.627</v>
      </c>
      <c r="I2" s="19">
        <v>50</v>
      </c>
      <c r="J2" t="str">
        <f t="shared" ref="J2:J65" si="0">IF(I2&gt;49,"old",IF(I2&gt;=31,"Middle Age",IF(I2&lt;31,"Adolescent","Invalid")))</f>
        <v>old</v>
      </c>
      <c r="K2" t="s">
        <v>29</v>
      </c>
      <c r="L2">
        <v>1</v>
      </c>
    </row>
    <row r="3" spans="1:12" x14ac:dyDescent="0.25">
      <c r="A3">
        <v>2</v>
      </c>
      <c r="B3" s="19">
        <v>1</v>
      </c>
      <c r="C3" s="18">
        <v>85</v>
      </c>
      <c r="D3" s="18">
        <v>66</v>
      </c>
      <c r="E3" s="18">
        <v>29</v>
      </c>
      <c r="F3" s="18">
        <v>0</v>
      </c>
      <c r="G3" s="18">
        <v>26.6</v>
      </c>
      <c r="H3" s="2">
        <v>0.35099999999999998</v>
      </c>
      <c r="I3" s="19">
        <v>31</v>
      </c>
      <c r="J3" t="str">
        <f t="shared" si="0"/>
        <v>Middle Age</v>
      </c>
      <c r="K3" t="s">
        <v>30</v>
      </c>
      <c r="L3">
        <v>0</v>
      </c>
    </row>
    <row r="4" spans="1:12" x14ac:dyDescent="0.25">
      <c r="A4">
        <v>3</v>
      </c>
      <c r="B4" s="19">
        <v>8</v>
      </c>
      <c r="C4" s="18">
        <v>183</v>
      </c>
      <c r="D4" s="18">
        <v>64</v>
      </c>
      <c r="E4" s="18">
        <v>0</v>
      </c>
      <c r="F4" s="18">
        <v>0</v>
      </c>
      <c r="G4" s="18">
        <v>23.3</v>
      </c>
      <c r="H4" s="2">
        <v>0.67200000000000004</v>
      </c>
      <c r="I4" s="19">
        <v>32</v>
      </c>
      <c r="J4" t="str">
        <f t="shared" si="0"/>
        <v>Middle Age</v>
      </c>
      <c r="K4" t="s">
        <v>29</v>
      </c>
      <c r="L4">
        <v>1</v>
      </c>
    </row>
    <row r="5" spans="1:12" x14ac:dyDescent="0.25">
      <c r="A5">
        <v>4</v>
      </c>
      <c r="B5" s="19">
        <v>1</v>
      </c>
      <c r="C5" s="18">
        <v>89</v>
      </c>
      <c r="D5" s="18">
        <v>66</v>
      </c>
      <c r="E5" s="18">
        <v>23</v>
      </c>
      <c r="F5" s="18">
        <v>94</v>
      </c>
      <c r="G5" s="18">
        <v>28.1</v>
      </c>
      <c r="H5" s="2">
        <v>0.16700000000000001</v>
      </c>
      <c r="I5" s="19">
        <v>21</v>
      </c>
      <c r="J5" t="str">
        <f t="shared" si="0"/>
        <v>Adolescent</v>
      </c>
      <c r="K5" t="s">
        <v>30</v>
      </c>
      <c r="L5">
        <v>0</v>
      </c>
    </row>
    <row r="6" spans="1:12" x14ac:dyDescent="0.25">
      <c r="A6">
        <v>5</v>
      </c>
      <c r="B6" s="19">
        <v>0</v>
      </c>
      <c r="C6" s="18">
        <v>137</v>
      </c>
      <c r="D6" s="18">
        <v>40</v>
      </c>
      <c r="E6" s="18">
        <v>35</v>
      </c>
      <c r="F6" s="18">
        <v>168</v>
      </c>
      <c r="G6" s="18">
        <v>43.1</v>
      </c>
      <c r="H6" s="2">
        <v>2.2879999999999998</v>
      </c>
      <c r="I6" s="19">
        <v>33</v>
      </c>
      <c r="J6" t="str">
        <f t="shared" si="0"/>
        <v>Middle Age</v>
      </c>
      <c r="K6" t="s">
        <v>29</v>
      </c>
      <c r="L6">
        <v>1</v>
      </c>
    </row>
    <row r="7" spans="1:12" x14ac:dyDescent="0.25">
      <c r="A7">
        <v>6</v>
      </c>
      <c r="B7" s="19">
        <v>5</v>
      </c>
      <c r="C7" s="18">
        <v>116</v>
      </c>
      <c r="D7" s="18">
        <v>74</v>
      </c>
      <c r="E7" s="18">
        <v>0</v>
      </c>
      <c r="F7" s="18">
        <v>0</v>
      </c>
      <c r="G7" s="18">
        <v>25.6</v>
      </c>
      <c r="H7" s="2">
        <v>0.20100000000000001</v>
      </c>
      <c r="I7" s="19">
        <v>30</v>
      </c>
      <c r="J7" t="str">
        <f t="shared" si="0"/>
        <v>Adolescent</v>
      </c>
      <c r="K7" t="s">
        <v>30</v>
      </c>
      <c r="L7">
        <v>0</v>
      </c>
    </row>
    <row r="8" spans="1:12" x14ac:dyDescent="0.25">
      <c r="A8">
        <v>7</v>
      </c>
      <c r="B8" s="19">
        <v>3</v>
      </c>
      <c r="C8" s="18">
        <v>78</v>
      </c>
      <c r="D8" s="18">
        <v>50</v>
      </c>
      <c r="E8" s="18">
        <v>32</v>
      </c>
      <c r="F8" s="18">
        <v>88</v>
      </c>
      <c r="G8" s="18">
        <v>31</v>
      </c>
      <c r="H8" s="2">
        <v>0.248</v>
      </c>
      <c r="I8" s="19">
        <v>26</v>
      </c>
      <c r="J8" t="str">
        <f t="shared" si="0"/>
        <v>Adolescent</v>
      </c>
      <c r="K8" t="s">
        <v>29</v>
      </c>
      <c r="L8">
        <v>1</v>
      </c>
    </row>
    <row r="9" spans="1:12" x14ac:dyDescent="0.25">
      <c r="A9">
        <v>8</v>
      </c>
      <c r="B9" s="19">
        <v>10</v>
      </c>
      <c r="C9" s="18">
        <v>115</v>
      </c>
      <c r="D9" s="18">
        <v>0</v>
      </c>
      <c r="E9" s="18">
        <v>0</v>
      </c>
      <c r="F9" s="18">
        <v>0</v>
      </c>
      <c r="G9" s="18">
        <v>35.299999999999997</v>
      </c>
      <c r="H9" s="2">
        <v>0.13400000000000001</v>
      </c>
      <c r="I9" s="19">
        <v>29</v>
      </c>
      <c r="J9" t="str">
        <f t="shared" si="0"/>
        <v>Adolescent</v>
      </c>
      <c r="K9" t="s">
        <v>30</v>
      </c>
      <c r="L9">
        <v>0</v>
      </c>
    </row>
    <row r="10" spans="1:12" x14ac:dyDescent="0.25">
      <c r="A10">
        <v>9</v>
      </c>
      <c r="B10" s="19">
        <v>2</v>
      </c>
      <c r="C10" s="18">
        <v>197</v>
      </c>
      <c r="D10" s="18">
        <v>70</v>
      </c>
      <c r="E10" s="18">
        <v>45</v>
      </c>
      <c r="F10" s="18">
        <v>543</v>
      </c>
      <c r="G10" s="18">
        <v>30.5</v>
      </c>
      <c r="H10" s="2">
        <v>0.158</v>
      </c>
      <c r="I10" s="19">
        <v>53</v>
      </c>
      <c r="J10" t="str">
        <f t="shared" si="0"/>
        <v>old</v>
      </c>
      <c r="K10" t="s">
        <v>29</v>
      </c>
      <c r="L10">
        <v>1</v>
      </c>
    </row>
    <row r="11" spans="1:12" x14ac:dyDescent="0.25">
      <c r="A11">
        <v>10</v>
      </c>
      <c r="B11" s="19">
        <v>8</v>
      </c>
      <c r="C11" s="18">
        <v>125</v>
      </c>
      <c r="D11" s="18">
        <v>96</v>
      </c>
      <c r="E11" s="18">
        <v>0</v>
      </c>
      <c r="F11" s="18">
        <v>0</v>
      </c>
      <c r="G11" s="18">
        <v>0</v>
      </c>
      <c r="H11" s="2">
        <v>0.23200000000000001</v>
      </c>
      <c r="I11" s="19">
        <v>54</v>
      </c>
      <c r="J11" t="str">
        <f t="shared" si="0"/>
        <v>old</v>
      </c>
      <c r="K11" t="s">
        <v>29</v>
      </c>
      <c r="L11">
        <v>1</v>
      </c>
    </row>
    <row r="12" spans="1:12" x14ac:dyDescent="0.25">
      <c r="A12">
        <v>11</v>
      </c>
      <c r="B12" s="19">
        <v>4</v>
      </c>
      <c r="C12" s="18">
        <v>110</v>
      </c>
      <c r="D12" s="18">
        <v>92</v>
      </c>
      <c r="E12" s="18">
        <v>0</v>
      </c>
      <c r="F12" s="18">
        <v>0</v>
      </c>
      <c r="G12" s="18">
        <v>37.6</v>
      </c>
      <c r="H12" s="2">
        <v>0.191</v>
      </c>
      <c r="I12" s="19">
        <v>30</v>
      </c>
      <c r="J12" t="str">
        <f t="shared" si="0"/>
        <v>Adolescent</v>
      </c>
      <c r="K12" t="s">
        <v>30</v>
      </c>
      <c r="L12">
        <v>0</v>
      </c>
    </row>
    <row r="13" spans="1:12" x14ac:dyDescent="0.25">
      <c r="A13">
        <v>12</v>
      </c>
      <c r="B13" s="19">
        <v>10</v>
      </c>
      <c r="C13" s="18">
        <v>168</v>
      </c>
      <c r="D13" s="18">
        <v>74</v>
      </c>
      <c r="E13" s="18">
        <v>0</v>
      </c>
      <c r="F13" s="18">
        <v>0</v>
      </c>
      <c r="G13" s="18">
        <v>38</v>
      </c>
      <c r="H13" s="2">
        <v>0.53700000000000003</v>
      </c>
      <c r="I13" s="19">
        <v>34</v>
      </c>
      <c r="J13" t="str">
        <f t="shared" si="0"/>
        <v>Middle Age</v>
      </c>
      <c r="K13" t="s">
        <v>29</v>
      </c>
      <c r="L13">
        <v>1</v>
      </c>
    </row>
    <row r="14" spans="1:12" x14ac:dyDescent="0.25">
      <c r="A14">
        <v>13</v>
      </c>
      <c r="B14" s="19">
        <v>10</v>
      </c>
      <c r="C14" s="18">
        <v>139</v>
      </c>
      <c r="D14" s="18">
        <v>80</v>
      </c>
      <c r="E14" s="18">
        <v>0</v>
      </c>
      <c r="F14" s="18">
        <v>0</v>
      </c>
      <c r="G14" s="18">
        <v>27.1</v>
      </c>
      <c r="H14" s="2">
        <v>1.4410000000000001</v>
      </c>
      <c r="I14" s="19">
        <v>57</v>
      </c>
      <c r="J14" t="str">
        <f t="shared" si="0"/>
        <v>old</v>
      </c>
      <c r="K14" t="s">
        <v>30</v>
      </c>
      <c r="L14">
        <v>0</v>
      </c>
    </row>
    <row r="15" spans="1:12" x14ac:dyDescent="0.25">
      <c r="A15">
        <v>14</v>
      </c>
      <c r="B15" s="19">
        <v>1</v>
      </c>
      <c r="C15" s="18">
        <v>189</v>
      </c>
      <c r="D15" s="18">
        <v>60</v>
      </c>
      <c r="E15" s="18">
        <v>23</v>
      </c>
      <c r="F15" s="18">
        <v>846</v>
      </c>
      <c r="G15" s="18">
        <v>30.1</v>
      </c>
      <c r="H15" s="2">
        <v>0.39800000000000002</v>
      </c>
      <c r="I15" s="19">
        <v>59</v>
      </c>
      <c r="J15" t="str">
        <f t="shared" si="0"/>
        <v>old</v>
      </c>
      <c r="K15" t="s">
        <v>29</v>
      </c>
      <c r="L15">
        <v>1</v>
      </c>
    </row>
    <row r="16" spans="1:12" x14ac:dyDescent="0.25">
      <c r="A16">
        <v>15</v>
      </c>
      <c r="B16" s="19">
        <v>5</v>
      </c>
      <c r="C16" s="18">
        <v>166</v>
      </c>
      <c r="D16" s="18">
        <v>72</v>
      </c>
      <c r="E16" s="18">
        <v>19</v>
      </c>
      <c r="F16" s="18">
        <v>175</v>
      </c>
      <c r="G16" s="18">
        <v>25.8</v>
      </c>
      <c r="H16" s="2">
        <v>0.58699999999999997</v>
      </c>
      <c r="I16" s="19">
        <v>51</v>
      </c>
      <c r="J16" t="str">
        <f t="shared" si="0"/>
        <v>old</v>
      </c>
      <c r="K16" t="s">
        <v>29</v>
      </c>
      <c r="L16">
        <v>1</v>
      </c>
    </row>
    <row r="17" spans="1:12" x14ac:dyDescent="0.25">
      <c r="A17">
        <v>16</v>
      </c>
      <c r="B17" s="19">
        <v>7</v>
      </c>
      <c r="C17" s="18">
        <v>100</v>
      </c>
      <c r="D17" s="18">
        <v>0</v>
      </c>
      <c r="E17" s="18">
        <v>0</v>
      </c>
      <c r="F17" s="18">
        <v>0</v>
      </c>
      <c r="G17" s="18">
        <v>30</v>
      </c>
      <c r="H17" s="2">
        <v>0.48399999999999999</v>
      </c>
      <c r="I17" s="19">
        <v>32</v>
      </c>
      <c r="J17" t="str">
        <f t="shared" si="0"/>
        <v>Middle Age</v>
      </c>
      <c r="K17" t="s">
        <v>29</v>
      </c>
      <c r="L17">
        <v>1</v>
      </c>
    </row>
    <row r="18" spans="1:12" x14ac:dyDescent="0.25">
      <c r="A18">
        <v>17</v>
      </c>
      <c r="B18" s="19">
        <v>0</v>
      </c>
      <c r="C18" s="18">
        <v>118</v>
      </c>
      <c r="D18" s="18">
        <v>84</v>
      </c>
      <c r="E18" s="18">
        <v>47</v>
      </c>
      <c r="F18" s="18">
        <v>230</v>
      </c>
      <c r="G18" s="18">
        <v>45.8</v>
      </c>
      <c r="H18" s="2">
        <v>0.55100000000000005</v>
      </c>
      <c r="I18" s="19">
        <v>31</v>
      </c>
      <c r="J18" t="str">
        <f t="shared" si="0"/>
        <v>Middle Age</v>
      </c>
      <c r="K18" t="s">
        <v>29</v>
      </c>
      <c r="L18">
        <v>1</v>
      </c>
    </row>
    <row r="19" spans="1:12" x14ac:dyDescent="0.25">
      <c r="A19">
        <v>18</v>
      </c>
      <c r="B19" s="19">
        <v>7</v>
      </c>
      <c r="C19" s="18">
        <v>107</v>
      </c>
      <c r="D19" s="18">
        <v>74</v>
      </c>
      <c r="E19" s="18">
        <v>0</v>
      </c>
      <c r="F19" s="18">
        <v>0</v>
      </c>
      <c r="G19" s="18">
        <v>29.6</v>
      </c>
      <c r="H19" s="2">
        <v>0.254</v>
      </c>
      <c r="I19" s="19">
        <v>31</v>
      </c>
      <c r="J19" t="str">
        <f t="shared" si="0"/>
        <v>Middle Age</v>
      </c>
      <c r="K19" t="s">
        <v>29</v>
      </c>
      <c r="L19">
        <v>1</v>
      </c>
    </row>
    <row r="20" spans="1:12" x14ac:dyDescent="0.25">
      <c r="A20">
        <v>19</v>
      </c>
      <c r="B20" s="19">
        <v>1</v>
      </c>
      <c r="C20" s="18">
        <v>103</v>
      </c>
      <c r="D20" s="18">
        <v>30</v>
      </c>
      <c r="E20" s="18">
        <v>38</v>
      </c>
      <c r="F20" s="18">
        <v>83</v>
      </c>
      <c r="G20" s="18">
        <v>43.3</v>
      </c>
      <c r="H20" s="2">
        <v>0.183</v>
      </c>
      <c r="I20" s="19">
        <v>33</v>
      </c>
      <c r="J20" t="str">
        <f t="shared" si="0"/>
        <v>Middle Age</v>
      </c>
      <c r="K20" t="s">
        <v>30</v>
      </c>
      <c r="L20">
        <v>0</v>
      </c>
    </row>
    <row r="21" spans="1:12" x14ac:dyDescent="0.25">
      <c r="A21">
        <v>20</v>
      </c>
      <c r="B21" s="19">
        <v>1</v>
      </c>
      <c r="C21" s="18">
        <v>115</v>
      </c>
      <c r="D21" s="18">
        <v>70</v>
      </c>
      <c r="E21" s="18">
        <v>30</v>
      </c>
      <c r="F21" s="18">
        <v>96</v>
      </c>
      <c r="G21" s="18">
        <v>34.6</v>
      </c>
      <c r="H21" s="2">
        <v>0.52900000000000003</v>
      </c>
      <c r="I21" s="19">
        <v>32</v>
      </c>
      <c r="J21" t="str">
        <f t="shared" si="0"/>
        <v>Middle Age</v>
      </c>
      <c r="K21" t="s">
        <v>29</v>
      </c>
      <c r="L21">
        <v>1</v>
      </c>
    </row>
    <row r="22" spans="1:12" x14ac:dyDescent="0.25">
      <c r="A22">
        <v>21</v>
      </c>
      <c r="B22" s="19">
        <v>3</v>
      </c>
      <c r="C22" s="18">
        <v>126</v>
      </c>
      <c r="D22" s="18">
        <v>88</v>
      </c>
      <c r="E22" s="18">
        <v>41</v>
      </c>
      <c r="F22" s="18">
        <v>235</v>
      </c>
      <c r="G22" s="18">
        <v>39.299999999999997</v>
      </c>
      <c r="H22" s="2">
        <v>0.70399999999999996</v>
      </c>
      <c r="I22" s="19">
        <v>27</v>
      </c>
      <c r="J22" t="str">
        <f t="shared" si="0"/>
        <v>Adolescent</v>
      </c>
      <c r="K22" t="s">
        <v>30</v>
      </c>
      <c r="L22">
        <v>0</v>
      </c>
    </row>
    <row r="23" spans="1:12" x14ac:dyDescent="0.25">
      <c r="A23">
        <v>22</v>
      </c>
      <c r="B23" s="19">
        <v>8</v>
      </c>
      <c r="C23" s="18">
        <v>99</v>
      </c>
      <c r="D23" s="18">
        <v>84</v>
      </c>
      <c r="E23" s="18">
        <v>0</v>
      </c>
      <c r="F23" s="18">
        <v>0</v>
      </c>
      <c r="G23" s="18">
        <v>35.4</v>
      </c>
      <c r="H23" s="2">
        <v>0.38800000000000001</v>
      </c>
      <c r="I23" s="19">
        <v>50</v>
      </c>
      <c r="J23" t="str">
        <f t="shared" si="0"/>
        <v>old</v>
      </c>
      <c r="K23" t="s">
        <v>30</v>
      </c>
      <c r="L23">
        <v>0</v>
      </c>
    </row>
    <row r="24" spans="1:12" x14ac:dyDescent="0.25">
      <c r="A24">
        <v>23</v>
      </c>
      <c r="B24" s="19">
        <v>7</v>
      </c>
      <c r="C24" s="18">
        <v>196</v>
      </c>
      <c r="D24" s="18">
        <v>90</v>
      </c>
      <c r="E24" s="18">
        <v>0</v>
      </c>
      <c r="F24" s="18">
        <v>0</v>
      </c>
      <c r="G24" s="18">
        <v>39.799999999999997</v>
      </c>
      <c r="H24" s="2">
        <v>0.45100000000000001</v>
      </c>
      <c r="I24" s="19">
        <v>41</v>
      </c>
      <c r="J24" t="str">
        <f t="shared" si="0"/>
        <v>Middle Age</v>
      </c>
      <c r="K24" t="s">
        <v>29</v>
      </c>
      <c r="L24">
        <v>1</v>
      </c>
    </row>
    <row r="25" spans="1:12" x14ac:dyDescent="0.25">
      <c r="A25">
        <v>24</v>
      </c>
      <c r="B25" s="19">
        <v>9</v>
      </c>
      <c r="C25" s="18">
        <v>119</v>
      </c>
      <c r="D25" s="18">
        <v>80</v>
      </c>
      <c r="E25" s="18">
        <v>35</v>
      </c>
      <c r="F25" s="18">
        <v>0</v>
      </c>
      <c r="G25" s="18">
        <v>29</v>
      </c>
      <c r="H25" s="2">
        <v>0.26300000000000001</v>
      </c>
      <c r="I25" s="19">
        <v>29</v>
      </c>
      <c r="J25" t="str">
        <f t="shared" si="0"/>
        <v>Adolescent</v>
      </c>
      <c r="K25" t="s">
        <v>29</v>
      </c>
      <c r="L25">
        <v>1</v>
      </c>
    </row>
    <row r="26" spans="1:12" x14ac:dyDescent="0.25">
      <c r="A26">
        <v>25</v>
      </c>
      <c r="B26" s="19">
        <v>11</v>
      </c>
      <c r="C26" s="18">
        <v>143</v>
      </c>
      <c r="D26" s="18">
        <v>94</v>
      </c>
      <c r="E26" s="18">
        <v>33</v>
      </c>
      <c r="F26" s="18">
        <v>146</v>
      </c>
      <c r="G26" s="18">
        <v>36.6</v>
      </c>
      <c r="H26" s="2">
        <v>0.254</v>
      </c>
      <c r="I26" s="19">
        <v>51</v>
      </c>
      <c r="J26" t="str">
        <f t="shared" si="0"/>
        <v>old</v>
      </c>
      <c r="K26" t="s">
        <v>29</v>
      </c>
      <c r="L26">
        <v>1</v>
      </c>
    </row>
    <row r="27" spans="1:12" x14ac:dyDescent="0.25">
      <c r="A27">
        <v>26</v>
      </c>
      <c r="B27" s="19">
        <v>10</v>
      </c>
      <c r="C27" s="18">
        <v>125</v>
      </c>
      <c r="D27" s="18">
        <v>70</v>
      </c>
      <c r="E27" s="18">
        <v>26</v>
      </c>
      <c r="F27" s="18">
        <v>115</v>
      </c>
      <c r="G27" s="18">
        <v>31.1</v>
      </c>
      <c r="H27" s="2">
        <v>0.20499999999999999</v>
      </c>
      <c r="I27" s="19">
        <v>41</v>
      </c>
      <c r="J27" t="str">
        <f t="shared" si="0"/>
        <v>Middle Age</v>
      </c>
      <c r="K27" t="s">
        <v>29</v>
      </c>
      <c r="L27">
        <v>1</v>
      </c>
    </row>
    <row r="28" spans="1:12" x14ac:dyDescent="0.25">
      <c r="A28">
        <v>27</v>
      </c>
      <c r="B28" s="19">
        <v>7</v>
      </c>
      <c r="C28" s="18">
        <v>147</v>
      </c>
      <c r="D28" s="18">
        <v>76</v>
      </c>
      <c r="E28" s="18">
        <v>0</v>
      </c>
      <c r="F28" s="18">
        <v>0</v>
      </c>
      <c r="G28" s="18">
        <v>39.4</v>
      </c>
      <c r="H28" s="2">
        <v>0.25700000000000001</v>
      </c>
      <c r="I28" s="19">
        <v>43</v>
      </c>
      <c r="J28" t="str">
        <f t="shared" si="0"/>
        <v>Middle Age</v>
      </c>
      <c r="K28" t="s">
        <v>29</v>
      </c>
      <c r="L28">
        <v>1</v>
      </c>
    </row>
    <row r="29" spans="1:12" x14ac:dyDescent="0.25">
      <c r="A29">
        <v>28</v>
      </c>
      <c r="B29" s="19">
        <v>1</v>
      </c>
      <c r="C29" s="18">
        <v>97</v>
      </c>
      <c r="D29" s="18">
        <v>66</v>
      </c>
      <c r="E29" s="18">
        <v>15</v>
      </c>
      <c r="F29" s="18">
        <v>140</v>
      </c>
      <c r="G29" s="18">
        <v>23.2</v>
      </c>
      <c r="H29" s="2">
        <v>0.48699999999999999</v>
      </c>
      <c r="I29" s="19">
        <v>22</v>
      </c>
      <c r="J29" t="str">
        <f t="shared" si="0"/>
        <v>Adolescent</v>
      </c>
      <c r="K29" t="s">
        <v>30</v>
      </c>
      <c r="L29">
        <v>0</v>
      </c>
    </row>
    <row r="30" spans="1:12" x14ac:dyDescent="0.25">
      <c r="A30">
        <v>29</v>
      </c>
      <c r="B30" s="19">
        <v>13</v>
      </c>
      <c r="C30" s="18">
        <v>145</v>
      </c>
      <c r="D30" s="18">
        <v>82</v>
      </c>
      <c r="E30" s="18">
        <v>19</v>
      </c>
      <c r="F30" s="18">
        <v>110</v>
      </c>
      <c r="G30" s="18">
        <v>22.2</v>
      </c>
      <c r="H30" s="2">
        <v>0.245</v>
      </c>
      <c r="I30" s="19">
        <v>57</v>
      </c>
      <c r="J30" t="str">
        <f t="shared" si="0"/>
        <v>old</v>
      </c>
      <c r="K30" t="s">
        <v>30</v>
      </c>
      <c r="L30">
        <v>0</v>
      </c>
    </row>
    <row r="31" spans="1:12" x14ac:dyDescent="0.25">
      <c r="A31">
        <v>30</v>
      </c>
      <c r="B31" s="19">
        <v>5</v>
      </c>
      <c r="C31" s="18">
        <v>117</v>
      </c>
      <c r="D31" s="18">
        <v>92</v>
      </c>
      <c r="E31" s="18">
        <v>0</v>
      </c>
      <c r="F31" s="18">
        <v>0</v>
      </c>
      <c r="G31" s="18">
        <v>34.1</v>
      </c>
      <c r="H31" s="2">
        <v>0.33700000000000002</v>
      </c>
      <c r="I31" s="19">
        <v>38</v>
      </c>
      <c r="J31" t="str">
        <f t="shared" si="0"/>
        <v>Middle Age</v>
      </c>
      <c r="K31" t="s">
        <v>30</v>
      </c>
      <c r="L31">
        <v>0</v>
      </c>
    </row>
    <row r="32" spans="1:12" x14ac:dyDescent="0.25">
      <c r="A32">
        <v>31</v>
      </c>
      <c r="B32" s="19">
        <v>5</v>
      </c>
      <c r="C32" s="18">
        <v>109</v>
      </c>
      <c r="D32" s="18">
        <v>75</v>
      </c>
      <c r="E32" s="18">
        <v>26</v>
      </c>
      <c r="F32" s="18">
        <v>0</v>
      </c>
      <c r="G32" s="18">
        <v>36</v>
      </c>
      <c r="H32" s="2">
        <v>0.54600000000000004</v>
      </c>
      <c r="I32" s="19">
        <v>60</v>
      </c>
      <c r="J32" t="str">
        <f t="shared" si="0"/>
        <v>old</v>
      </c>
      <c r="K32" t="s">
        <v>30</v>
      </c>
      <c r="L32">
        <v>0</v>
      </c>
    </row>
    <row r="33" spans="1:12" x14ac:dyDescent="0.25">
      <c r="A33">
        <v>32</v>
      </c>
      <c r="B33" s="19">
        <v>3</v>
      </c>
      <c r="C33" s="18">
        <v>158</v>
      </c>
      <c r="D33" s="18">
        <v>76</v>
      </c>
      <c r="E33" s="18">
        <v>36</v>
      </c>
      <c r="F33" s="18">
        <v>245</v>
      </c>
      <c r="G33" s="18">
        <v>31.6</v>
      </c>
      <c r="H33" s="2">
        <v>0.85099999999999998</v>
      </c>
      <c r="I33" s="19">
        <v>28</v>
      </c>
      <c r="J33" t="str">
        <f t="shared" si="0"/>
        <v>Adolescent</v>
      </c>
      <c r="K33" t="s">
        <v>29</v>
      </c>
      <c r="L33">
        <v>1</v>
      </c>
    </row>
    <row r="34" spans="1:12" x14ac:dyDescent="0.25">
      <c r="A34">
        <v>33</v>
      </c>
      <c r="B34" s="19">
        <v>3</v>
      </c>
      <c r="C34" s="18">
        <v>88</v>
      </c>
      <c r="D34" s="18">
        <v>58</v>
      </c>
      <c r="E34" s="18">
        <v>11</v>
      </c>
      <c r="F34" s="18">
        <v>54</v>
      </c>
      <c r="G34" s="18">
        <v>24.8</v>
      </c>
      <c r="H34" s="2">
        <v>0.26700000000000002</v>
      </c>
      <c r="I34" s="19">
        <v>22</v>
      </c>
      <c r="J34" t="str">
        <f t="shared" si="0"/>
        <v>Adolescent</v>
      </c>
      <c r="K34" t="s">
        <v>30</v>
      </c>
      <c r="L34">
        <v>0</v>
      </c>
    </row>
    <row r="35" spans="1:12" x14ac:dyDescent="0.25">
      <c r="A35">
        <v>34</v>
      </c>
      <c r="B35" s="19">
        <v>6</v>
      </c>
      <c r="C35" s="18">
        <v>92</v>
      </c>
      <c r="D35" s="18">
        <v>92</v>
      </c>
      <c r="E35" s="18">
        <v>0</v>
      </c>
      <c r="F35" s="18">
        <v>0</v>
      </c>
      <c r="G35" s="18">
        <v>19.899999999999999</v>
      </c>
      <c r="H35" s="2">
        <v>0.188</v>
      </c>
      <c r="I35" s="19">
        <v>28</v>
      </c>
      <c r="J35" t="str">
        <f t="shared" si="0"/>
        <v>Adolescent</v>
      </c>
      <c r="K35" t="s">
        <v>30</v>
      </c>
      <c r="L35">
        <v>0</v>
      </c>
    </row>
    <row r="36" spans="1:12" x14ac:dyDescent="0.25">
      <c r="A36">
        <v>35</v>
      </c>
      <c r="B36" s="19">
        <v>10</v>
      </c>
      <c r="C36" s="18">
        <v>122</v>
      </c>
      <c r="D36" s="18">
        <v>78</v>
      </c>
      <c r="E36" s="18">
        <v>31</v>
      </c>
      <c r="F36" s="18">
        <v>0</v>
      </c>
      <c r="G36" s="18">
        <v>27.6</v>
      </c>
      <c r="H36" s="2">
        <v>0.51200000000000001</v>
      </c>
      <c r="I36" s="19">
        <v>45</v>
      </c>
      <c r="J36" t="str">
        <f t="shared" si="0"/>
        <v>Middle Age</v>
      </c>
      <c r="K36" t="s">
        <v>30</v>
      </c>
      <c r="L36">
        <v>0</v>
      </c>
    </row>
    <row r="37" spans="1:12" x14ac:dyDescent="0.25">
      <c r="A37">
        <v>36</v>
      </c>
      <c r="B37" s="19">
        <v>4</v>
      </c>
      <c r="C37" s="18">
        <v>103</v>
      </c>
      <c r="D37" s="18">
        <v>60</v>
      </c>
      <c r="E37" s="18">
        <v>33</v>
      </c>
      <c r="F37" s="18">
        <v>192</v>
      </c>
      <c r="G37" s="18">
        <v>24</v>
      </c>
      <c r="H37" s="2">
        <v>0.96599999999999997</v>
      </c>
      <c r="I37" s="19">
        <v>33</v>
      </c>
      <c r="J37" t="str">
        <f t="shared" si="0"/>
        <v>Middle Age</v>
      </c>
      <c r="K37" t="s">
        <v>30</v>
      </c>
      <c r="L37">
        <v>0</v>
      </c>
    </row>
    <row r="38" spans="1:12" x14ac:dyDescent="0.25">
      <c r="A38">
        <v>37</v>
      </c>
      <c r="B38" s="19">
        <v>11</v>
      </c>
      <c r="C38" s="18">
        <v>138</v>
      </c>
      <c r="D38" s="18">
        <v>76</v>
      </c>
      <c r="E38" s="18">
        <v>0</v>
      </c>
      <c r="F38" s="18">
        <v>0</v>
      </c>
      <c r="G38" s="18">
        <v>33.200000000000003</v>
      </c>
      <c r="H38" s="2">
        <v>0.42</v>
      </c>
      <c r="I38" s="19">
        <v>35</v>
      </c>
      <c r="J38" t="str">
        <f t="shared" si="0"/>
        <v>Middle Age</v>
      </c>
      <c r="K38" t="s">
        <v>30</v>
      </c>
      <c r="L38">
        <v>0</v>
      </c>
    </row>
    <row r="39" spans="1:12" x14ac:dyDescent="0.25">
      <c r="A39">
        <v>38</v>
      </c>
      <c r="B39" s="19">
        <v>9</v>
      </c>
      <c r="C39" s="18">
        <v>102</v>
      </c>
      <c r="D39" s="18">
        <v>76</v>
      </c>
      <c r="E39" s="18">
        <v>37</v>
      </c>
      <c r="F39" s="18">
        <v>0</v>
      </c>
      <c r="G39" s="18">
        <v>32.9</v>
      </c>
      <c r="H39" s="2">
        <v>0.66500000000000004</v>
      </c>
      <c r="I39" s="19">
        <v>46</v>
      </c>
      <c r="J39" t="str">
        <f t="shared" si="0"/>
        <v>Middle Age</v>
      </c>
      <c r="K39" t="s">
        <v>29</v>
      </c>
      <c r="L39">
        <v>1</v>
      </c>
    </row>
    <row r="40" spans="1:12" x14ac:dyDescent="0.25">
      <c r="A40">
        <v>39</v>
      </c>
      <c r="B40" s="19">
        <v>2</v>
      </c>
      <c r="C40" s="18">
        <v>90</v>
      </c>
      <c r="D40" s="18">
        <v>68</v>
      </c>
      <c r="E40" s="18">
        <v>42</v>
      </c>
      <c r="F40" s="18">
        <v>0</v>
      </c>
      <c r="G40" s="18">
        <v>38.200000000000003</v>
      </c>
      <c r="H40" s="2">
        <v>0.503</v>
      </c>
      <c r="I40" s="19">
        <v>27</v>
      </c>
      <c r="J40" t="str">
        <f t="shared" si="0"/>
        <v>Adolescent</v>
      </c>
      <c r="K40" t="s">
        <v>29</v>
      </c>
      <c r="L40">
        <v>1</v>
      </c>
    </row>
    <row r="41" spans="1:12" x14ac:dyDescent="0.25">
      <c r="A41">
        <v>40</v>
      </c>
      <c r="B41" s="19">
        <v>4</v>
      </c>
      <c r="C41" s="18">
        <v>111</v>
      </c>
      <c r="D41" s="18">
        <v>72</v>
      </c>
      <c r="E41" s="18">
        <v>47</v>
      </c>
      <c r="F41" s="18">
        <v>207</v>
      </c>
      <c r="G41" s="18">
        <v>37.1</v>
      </c>
      <c r="H41" s="2">
        <v>1.39</v>
      </c>
      <c r="I41" s="19">
        <v>56</v>
      </c>
      <c r="J41" t="str">
        <f t="shared" si="0"/>
        <v>old</v>
      </c>
      <c r="K41" t="s">
        <v>29</v>
      </c>
      <c r="L41">
        <v>1</v>
      </c>
    </row>
    <row r="42" spans="1:12" x14ac:dyDescent="0.25">
      <c r="A42">
        <v>41</v>
      </c>
      <c r="B42" s="19">
        <v>3</v>
      </c>
      <c r="C42" s="18">
        <v>180</v>
      </c>
      <c r="D42" s="18">
        <v>64</v>
      </c>
      <c r="E42" s="18">
        <v>25</v>
      </c>
      <c r="F42" s="18">
        <v>70</v>
      </c>
      <c r="G42" s="18">
        <v>34</v>
      </c>
      <c r="H42" s="2">
        <v>0.27100000000000002</v>
      </c>
      <c r="I42" s="19">
        <v>26</v>
      </c>
      <c r="J42" t="str">
        <f t="shared" si="0"/>
        <v>Adolescent</v>
      </c>
      <c r="K42" t="s">
        <v>30</v>
      </c>
      <c r="L42">
        <v>0</v>
      </c>
    </row>
    <row r="43" spans="1:12" x14ac:dyDescent="0.25">
      <c r="A43">
        <v>42</v>
      </c>
      <c r="B43" s="19">
        <v>7</v>
      </c>
      <c r="C43" s="18">
        <v>133</v>
      </c>
      <c r="D43" s="18">
        <v>84</v>
      </c>
      <c r="E43" s="18">
        <v>0</v>
      </c>
      <c r="F43" s="18">
        <v>0</v>
      </c>
      <c r="G43" s="18">
        <v>40.200000000000003</v>
      </c>
      <c r="H43" s="2">
        <v>0.69599999999999995</v>
      </c>
      <c r="I43" s="19">
        <v>37</v>
      </c>
      <c r="J43" t="str">
        <f t="shared" si="0"/>
        <v>Middle Age</v>
      </c>
      <c r="K43" t="s">
        <v>30</v>
      </c>
      <c r="L43">
        <v>0</v>
      </c>
    </row>
    <row r="44" spans="1:12" x14ac:dyDescent="0.25">
      <c r="A44">
        <v>43</v>
      </c>
      <c r="B44" s="19">
        <v>7</v>
      </c>
      <c r="C44" s="18">
        <v>106</v>
      </c>
      <c r="D44" s="18">
        <v>92</v>
      </c>
      <c r="E44" s="18">
        <v>18</v>
      </c>
      <c r="F44" s="18">
        <v>0</v>
      </c>
      <c r="G44" s="18">
        <v>22.7</v>
      </c>
      <c r="H44" s="2">
        <v>0.23499999999999999</v>
      </c>
      <c r="I44" s="19">
        <v>48</v>
      </c>
      <c r="J44" t="str">
        <f t="shared" si="0"/>
        <v>Middle Age</v>
      </c>
      <c r="K44" t="s">
        <v>30</v>
      </c>
      <c r="L44">
        <v>0</v>
      </c>
    </row>
    <row r="45" spans="1:12" x14ac:dyDescent="0.25">
      <c r="A45">
        <v>44</v>
      </c>
      <c r="B45" s="19">
        <v>9</v>
      </c>
      <c r="C45" s="18">
        <v>171</v>
      </c>
      <c r="D45" s="18">
        <v>110</v>
      </c>
      <c r="E45" s="18">
        <v>24</v>
      </c>
      <c r="F45" s="18">
        <v>240</v>
      </c>
      <c r="G45" s="18">
        <v>45.4</v>
      </c>
      <c r="H45" s="2">
        <v>0.72099999999999997</v>
      </c>
      <c r="I45" s="19">
        <v>54</v>
      </c>
      <c r="J45" t="str">
        <f t="shared" si="0"/>
        <v>old</v>
      </c>
      <c r="K45" t="s">
        <v>29</v>
      </c>
      <c r="L45">
        <v>1</v>
      </c>
    </row>
    <row r="46" spans="1:12" x14ac:dyDescent="0.25">
      <c r="A46">
        <v>45</v>
      </c>
      <c r="B46" s="19">
        <v>7</v>
      </c>
      <c r="C46" s="18">
        <v>159</v>
      </c>
      <c r="D46" s="18">
        <v>64</v>
      </c>
      <c r="E46" s="18">
        <v>0</v>
      </c>
      <c r="F46" s="18">
        <v>0</v>
      </c>
      <c r="G46" s="18">
        <v>27.4</v>
      </c>
      <c r="H46" s="2">
        <v>0.29399999999999998</v>
      </c>
      <c r="I46" s="19">
        <v>40</v>
      </c>
      <c r="J46" t="str">
        <f t="shared" si="0"/>
        <v>Middle Age</v>
      </c>
      <c r="K46" t="s">
        <v>30</v>
      </c>
      <c r="L46">
        <v>0</v>
      </c>
    </row>
    <row r="47" spans="1:12" x14ac:dyDescent="0.25">
      <c r="A47">
        <v>46</v>
      </c>
      <c r="B47" s="19">
        <v>0</v>
      </c>
      <c r="C47" s="18">
        <v>180</v>
      </c>
      <c r="D47" s="18">
        <v>66</v>
      </c>
      <c r="E47" s="18">
        <v>39</v>
      </c>
      <c r="F47" s="18">
        <v>0</v>
      </c>
      <c r="G47" s="18">
        <v>42</v>
      </c>
      <c r="H47" s="2">
        <v>1.893</v>
      </c>
      <c r="I47" s="19">
        <v>25</v>
      </c>
      <c r="J47" t="str">
        <f t="shared" si="0"/>
        <v>Adolescent</v>
      </c>
      <c r="K47" t="s">
        <v>29</v>
      </c>
      <c r="L47">
        <v>1</v>
      </c>
    </row>
    <row r="48" spans="1:12" x14ac:dyDescent="0.25">
      <c r="A48">
        <v>47</v>
      </c>
      <c r="B48" s="19">
        <v>1</v>
      </c>
      <c r="C48" s="18">
        <v>146</v>
      </c>
      <c r="D48" s="18">
        <v>56</v>
      </c>
      <c r="E48" s="18">
        <v>0</v>
      </c>
      <c r="F48" s="18">
        <v>0</v>
      </c>
      <c r="G48" s="18">
        <v>29.7</v>
      </c>
      <c r="H48" s="2">
        <v>0.56399999999999995</v>
      </c>
      <c r="I48" s="19">
        <v>29</v>
      </c>
      <c r="J48" t="str">
        <f t="shared" si="0"/>
        <v>Adolescent</v>
      </c>
      <c r="K48" t="s">
        <v>30</v>
      </c>
      <c r="L48">
        <v>0</v>
      </c>
    </row>
    <row r="49" spans="1:12" x14ac:dyDescent="0.25">
      <c r="A49">
        <v>48</v>
      </c>
      <c r="B49" s="19">
        <v>2</v>
      </c>
      <c r="C49" s="18">
        <v>71</v>
      </c>
      <c r="D49" s="18">
        <v>70</v>
      </c>
      <c r="E49" s="18">
        <v>27</v>
      </c>
      <c r="F49" s="18">
        <v>0</v>
      </c>
      <c r="G49" s="18">
        <v>28</v>
      </c>
      <c r="H49" s="2">
        <v>0.58599999999999997</v>
      </c>
      <c r="I49" s="19">
        <v>22</v>
      </c>
      <c r="J49" t="str">
        <f t="shared" si="0"/>
        <v>Adolescent</v>
      </c>
      <c r="K49" t="s">
        <v>30</v>
      </c>
      <c r="L49">
        <v>0</v>
      </c>
    </row>
    <row r="50" spans="1:12" x14ac:dyDescent="0.25">
      <c r="A50">
        <v>49</v>
      </c>
      <c r="B50" s="19">
        <v>7</v>
      </c>
      <c r="C50" s="18">
        <v>103</v>
      </c>
      <c r="D50" s="18">
        <v>66</v>
      </c>
      <c r="E50" s="18">
        <v>32</v>
      </c>
      <c r="F50" s="18">
        <v>0</v>
      </c>
      <c r="G50" s="18">
        <v>39.1</v>
      </c>
      <c r="H50" s="2">
        <v>0.34399999999999997</v>
      </c>
      <c r="I50" s="19">
        <v>31</v>
      </c>
      <c r="J50" t="str">
        <f t="shared" si="0"/>
        <v>Middle Age</v>
      </c>
      <c r="K50" t="s">
        <v>29</v>
      </c>
      <c r="L50">
        <v>1</v>
      </c>
    </row>
    <row r="51" spans="1:12" x14ac:dyDescent="0.25">
      <c r="A51">
        <v>50</v>
      </c>
      <c r="B51" s="19">
        <v>7</v>
      </c>
      <c r="C51" s="18">
        <v>105</v>
      </c>
      <c r="D51" s="18">
        <v>0</v>
      </c>
      <c r="E51" s="18">
        <v>0</v>
      </c>
      <c r="F51" s="18">
        <v>0</v>
      </c>
      <c r="G51" s="18">
        <v>0</v>
      </c>
      <c r="H51" s="2">
        <v>0.30499999999999999</v>
      </c>
      <c r="I51" s="19">
        <v>24</v>
      </c>
      <c r="J51" t="str">
        <f t="shared" si="0"/>
        <v>Adolescent</v>
      </c>
      <c r="K51" t="s">
        <v>30</v>
      </c>
      <c r="L51">
        <v>0</v>
      </c>
    </row>
    <row r="52" spans="1:12" x14ac:dyDescent="0.25">
      <c r="A52">
        <v>51</v>
      </c>
      <c r="B52" s="19">
        <v>1</v>
      </c>
      <c r="C52" s="18">
        <v>103</v>
      </c>
      <c r="D52" s="18">
        <v>80</v>
      </c>
      <c r="E52" s="18">
        <v>11</v>
      </c>
      <c r="F52" s="18">
        <v>82</v>
      </c>
      <c r="G52" s="18">
        <v>19.399999999999999</v>
      </c>
      <c r="H52" s="2">
        <v>0.49099999999999999</v>
      </c>
      <c r="I52" s="19">
        <v>22</v>
      </c>
      <c r="J52" t="str">
        <f t="shared" si="0"/>
        <v>Adolescent</v>
      </c>
      <c r="K52" t="s">
        <v>30</v>
      </c>
      <c r="L52">
        <v>0</v>
      </c>
    </row>
    <row r="53" spans="1:12" x14ac:dyDescent="0.25">
      <c r="A53">
        <v>52</v>
      </c>
      <c r="B53" s="19">
        <v>1</v>
      </c>
      <c r="C53" s="18">
        <v>101</v>
      </c>
      <c r="D53" s="18">
        <v>50</v>
      </c>
      <c r="E53" s="18">
        <v>15</v>
      </c>
      <c r="F53" s="18">
        <v>36</v>
      </c>
      <c r="G53" s="18">
        <v>24.2</v>
      </c>
      <c r="H53" s="2">
        <v>0.52600000000000002</v>
      </c>
      <c r="I53" s="19">
        <v>26</v>
      </c>
      <c r="J53" t="str">
        <f t="shared" si="0"/>
        <v>Adolescent</v>
      </c>
      <c r="K53" t="s">
        <v>30</v>
      </c>
      <c r="L53">
        <v>0</v>
      </c>
    </row>
    <row r="54" spans="1:12" x14ac:dyDescent="0.25">
      <c r="A54">
        <v>53</v>
      </c>
      <c r="B54" s="19">
        <v>5</v>
      </c>
      <c r="C54" s="18">
        <v>88</v>
      </c>
      <c r="D54" s="18">
        <v>66</v>
      </c>
      <c r="E54" s="18">
        <v>21</v>
      </c>
      <c r="F54" s="18">
        <v>23</v>
      </c>
      <c r="G54" s="18">
        <v>24.4</v>
      </c>
      <c r="H54" s="2">
        <v>0.34200000000000003</v>
      </c>
      <c r="I54" s="19">
        <v>30</v>
      </c>
      <c r="J54" t="str">
        <f t="shared" si="0"/>
        <v>Adolescent</v>
      </c>
      <c r="K54" t="s">
        <v>30</v>
      </c>
      <c r="L54">
        <v>0</v>
      </c>
    </row>
    <row r="55" spans="1:12" x14ac:dyDescent="0.25">
      <c r="A55">
        <v>54</v>
      </c>
      <c r="B55" s="19">
        <v>8</v>
      </c>
      <c r="C55" s="18">
        <v>176</v>
      </c>
      <c r="D55" s="18">
        <v>90</v>
      </c>
      <c r="E55" s="18">
        <v>34</v>
      </c>
      <c r="F55" s="18">
        <v>300</v>
      </c>
      <c r="G55" s="18">
        <v>33.700000000000003</v>
      </c>
      <c r="H55" s="2">
        <v>0.46700000000000003</v>
      </c>
      <c r="I55" s="19">
        <v>58</v>
      </c>
      <c r="J55" t="str">
        <f t="shared" si="0"/>
        <v>old</v>
      </c>
      <c r="K55" t="s">
        <v>29</v>
      </c>
      <c r="L55">
        <v>1</v>
      </c>
    </row>
    <row r="56" spans="1:12" x14ac:dyDescent="0.25">
      <c r="A56">
        <v>55</v>
      </c>
      <c r="B56" s="19">
        <v>7</v>
      </c>
      <c r="C56" s="18">
        <v>150</v>
      </c>
      <c r="D56" s="18">
        <v>66</v>
      </c>
      <c r="E56" s="18">
        <v>42</v>
      </c>
      <c r="F56" s="18">
        <v>342</v>
      </c>
      <c r="G56" s="18">
        <v>34.700000000000003</v>
      </c>
      <c r="H56" s="2">
        <v>0.71799999999999997</v>
      </c>
      <c r="I56" s="19">
        <v>42</v>
      </c>
      <c r="J56" t="str">
        <f t="shared" si="0"/>
        <v>Middle Age</v>
      </c>
      <c r="K56" t="s">
        <v>30</v>
      </c>
      <c r="L56">
        <v>0</v>
      </c>
    </row>
    <row r="57" spans="1:12" x14ac:dyDescent="0.25">
      <c r="A57">
        <v>56</v>
      </c>
      <c r="B57" s="19">
        <v>1</v>
      </c>
      <c r="C57" s="18">
        <v>73</v>
      </c>
      <c r="D57" s="18">
        <v>50</v>
      </c>
      <c r="E57" s="18">
        <v>10</v>
      </c>
      <c r="F57" s="18">
        <v>0</v>
      </c>
      <c r="G57" s="18">
        <v>23</v>
      </c>
      <c r="H57" s="2">
        <v>0.248</v>
      </c>
      <c r="I57" s="19">
        <v>21</v>
      </c>
      <c r="J57" t="str">
        <f t="shared" si="0"/>
        <v>Adolescent</v>
      </c>
      <c r="K57" t="s">
        <v>30</v>
      </c>
      <c r="L57">
        <v>0</v>
      </c>
    </row>
    <row r="58" spans="1:12" x14ac:dyDescent="0.25">
      <c r="A58">
        <v>57</v>
      </c>
      <c r="B58" s="19">
        <v>7</v>
      </c>
      <c r="C58" s="18">
        <v>187</v>
      </c>
      <c r="D58" s="18">
        <v>68</v>
      </c>
      <c r="E58" s="18">
        <v>39</v>
      </c>
      <c r="F58" s="18">
        <v>304</v>
      </c>
      <c r="G58" s="18">
        <v>37.700000000000003</v>
      </c>
      <c r="H58" s="2">
        <v>0.254</v>
      </c>
      <c r="I58" s="19">
        <v>41</v>
      </c>
      <c r="J58" t="str">
        <f t="shared" si="0"/>
        <v>Middle Age</v>
      </c>
      <c r="K58" t="s">
        <v>29</v>
      </c>
      <c r="L58">
        <v>1</v>
      </c>
    </row>
    <row r="59" spans="1:12" x14ac:dyDescent="0.25">
      <c r="A59">
        <v>58</v>
      </c>
      <c r="B59" s="19">
        <v>0</v>
      </c>
      <c r="C59" s="18">
        <v>100</v>
      </c>
      <c r="D59" s="18">
        <v>88</v>
      </c>
      <c r="E59" s="18">
        <v>60</v>
      </c>
      <c r="F59" s="18">
        <v>110</v>
      </c>
      <c r="G59" s="18">
        <v>46.8</v>
      </c>
      <c r="H59" s="2">
        <v>0.96199999999999997</v>
      </c>
      <c r="I59" s="19">
        <v>31</v>
      </c>
      <c r="J59" t="str">
        <f t="shared" si="0"/>
        <v>Middle Age</v>
      </c>
      <c r="K59" t="s">
        <v>30</v>
      </c>
      <c r="L59">
        <v>0</v>
      </c>
    </row>
    <row r="60" spans="1:12" x14ac:dyDescent="0.25">
      <c r="A60">
        <v>59</v>
      </c>
      <c r="B60" s="19">
        <v>0</v>
      </c>
      <c r="C60" s="18">
        <v>146</v>
      </c>
      <c r="D60" s="18">
        <v>82</v>
      </c>
      <c r="E60" s="18">
        <v>0</v>
      </c>
      <c r="F60" s="18">
        <v>0</v>
      </c>
      <c r="G60" s="18">
        <v>40.5</v>
      </c>
      <c r="H60" s="2">
        <v>1.7809999999999999</v>
      </c>
      <c r="I60" s="19">
        <v>44</v>
      </c>
      <c r="J60" t="str">
        <f t="shared" si="0"/>
        <v>Middle Age</v>
      </c>
      <c r="K60" t="s">
        <v>30</v>
      </c>
      <c r="L60">
        <v>0</v>
      </c>
    </row>
    <row r="61" spans="1:12" x14ac:dyDescent="0.25">
      <c r="A61">
        <v>60</v>
      </c>
      <c r="B61" s="19">
        <v>0</v>
      </c>
      <c r="C61" s="18">
        <v>105</v>
      </c>
      <c r="D61" s="18">
        <v>64</v>
      </c>
      <c r="E61" s="18">
        <v>41</v>
      </c>
      <c r="F61" s="18">
        <v>142</v>
      </c>
      <c r="G61" s="18">
        <v>41.5</v>
      </c>
      <c r="H61" s="2">
        <v>0.17299999999999999</v>
      </c>
      <c r="I61" s="19">
        <v>22</v>
      </c>
      <c r="J61" t="str">
        <f t="shared" si="0"/>
        <v>Adolescent</v>
      </c>
      <c r="K61" t="s">
        <v>30</v>
      </c>
      <c r="L61">
        <v>0</v>
      </c>
    </row>
    <row r="62" spans="1:12" x14ac:dyDescent="0.25">
      <c r="A62">
        <v>61</v>
      </c>
      <c r="B62" s="19">
        <v>2</v>
      </c>
      <c r="C62" s="18">
        <v>84</v>
      </c>
      <c r="D62" s="18">
        <v>0</v>
      </c>
      <c r="E62" s="18">
        <v>0</v>
      </c>
      <c r="F62" s="18">
        <v>0</v>
      </c>
      <c r="G62" s="18">
        <v>0</v>
      </c>
      <c r="H62" s="2">
        <v>0.30399999999999999</v>
      </c>
      <c r="I62" s="19">
        <v>21</v>
      </c>
      <c r="J62" t="str">
        <f t="shared" si="0"/>
        <v>Adolescent</v>
      </c>
      <c r="K62" t="s">
        <v>30</v>
      </c>
      <c r="L62">
        <v>0</v>
      </c>
    </row>
    <row r="63" spans="1:12" x14ac:dyDescent="0.25">
      <c r="A63">
        <v>62</v>
      </c>
      <c r="B63" s="19">
        <v>8</v>
      </c>
      <c r="C63" s="18">
        <v>133</v>
      </c>
      <c r="D63" s="18">
        <v>72</v>
      </c>
      <c r="E63" s="18">
        <v>0</v>
      </c>
      <c r="F63" s="18">
        <v>0</v>
      </c>
      <c r="G63" s="18">
        <v>32.9</v>
      </c>
      <c r="H63" s="2">
        <v>0.27</v>
      </c>
      <c r="I63" s="19">
        <v>39</v>
      </c>
      <c r="J63" t="str">
        <f t="shared" si="0"/>
        <v>Middle Age</v>
      </c>
      <c r="K63" t="s">
        <v>29</v>
      </c>
      <c r="L63">
        <v>1</v>
      </c>
    </row>
    <row r="64" spans="1:12" x14ac:dyDescent="0.25">
      <c r="A64">
        <v>63</v>
      </c>
      <c r="B64" s="19">
        <v>5</v>
      </c>
      <c r="C64" s="18">
        <v>44</v>
      </c>
      <c r="D64" s="18">
        <v>62</v>
      </c>
      <c r="E64" s="18">
        <v>0</v>
      </c>
      <c r="F64" s="18">
        <v>0</v>
      </c>
      <c r="G64" s="18">
        <v>25</v>
      </c>
      <c r="H64" s="2">
        <v>0.58699999999999997</v>
      </c>
      <c r="I64" s="19">
        <v>36</v>
      </c>
      <c r="J64" t="str">
        <f t="shared" si="0"/>
        <v>Middle Age</v>
      </c>
      <c r="K64" t="s">
        <v>30</v>
      </c>
      <c r="L64">
        <v>0</v>
      </c>
    </row>
    <row r="65" spans="1:12" x14ac:dyDescent="0.25">
      <c r="A65">
        <v>64</v>
      </c>
      <c r="B65" s="19">
        <v>2</v>
      </c>
      <c r="C65" s="18">
        <v>141</v>
      </c>
      <c r="D65" s="18">
        <v>58</v>
      </c>
      <c r="E65" s="18">
        <v>34</v>
      </c>
      <c r="F65" s="18">
        <v>128</v>
      </c>
      <c r="G65" s="18">
        <v>25.4</v>
      </c>
      <c r="H65" s="2">
        <v>0.69899999999999995</v>
      </c>
      <c r="I65" s="19">
        <v>24</v>
      </c>
      <c r="J65" t="str">
        <f t="shared" si="0"/>
        <v>Adolescent</v>
      </c>
      <c r="K65" t="s">
        <v>30</v>
      </c>
      <c r="L65">
        <v>0</v>
      </c>
    </row>
    <row r="66" spans="1:12" x14ac:dyDescent="0.25">
      <c r="A66">
        <v>65</v>
      </c>
      <c r="B66" s="19">
        <v>7</v>
      </c>
      <c r="C66" s="18">
        <v>114</v>
      </c>
      <c r="D66" s="18">
        <v>66</v>
      </c>
      <c r="E66" s="18">
        <v>0</v>
      </c>
      <c r="F66" s="18">
        <v>0</v>
      </c>
      <c r="G66" s="18">
        <v>32.799999999999997</v>
      </c>
      <c r="H66" s="2">
        <v>0.25800000000000001</v>
      </c>
      <c r="I66" s="19">
        <v>42</v>
      </c>
      <c r="J66" t="str">
        <f t="shared" ref="J66:J129" si="1">IF(I66&gt;49,"old",IF(I66&gt;=31,"Middle Age",IF(I66&lt;31,"Adolescent","Invalid")))</f>
        <v>Middle Age</v>
      </c>
      <c r="K66" t="s">
        <v>29</v>
      </c>
      <c r="L66">
        <v>1</v>
      </c>
    </row>
    <row r="67" spans="1:12" x14ac:dyDescent="0.25">
      <c r="A67">
        <v>66</v>
      </c>
      <c r="B67" s="19">
        <v>5</v>
      </c>
      <c r="C67" s="18">
        <v>99</v>
      </c>
      <c r="D67" s="18">
        <v>74</v>
      </c>
      <c r="E67" s="18">
        <v>27</v>
      </c>
      <c r="F67" s="18">
        <v>0</v>
      </c>
      <c r="G67" s="18">
        <v>29</v>
      </c>
      <c r="H67" s="2">
        <v>0.20300000000000001</v>
      </c>
      <c r="I67" s="19">
        <v>32</v>
      </c>
      <c r="J67" t="str">
        <f t="shared" si="1"/>
        <v>Middle Age</v>
      </c>
      <c r="K67" t="s">
        <v>30</v>
      </c>
      <c r="L67">
        <v>0</v>
      </c>
    </row>
    <row r="68" spans="1:12" x14ac:dyDescent="0.25">
      <c r="A68">
        <v>67</v>
      </c>
      <c r="B68" s="19">
        <v>0</v>
      </c>
      <c r="C68" s="18">
        <v>109</v>
      </c>
      <c r="D68" s="18">
        <v>88</v>
      </c>
      <c r="E68" s="18">
        <v>30</v>
      </c>
      <c r="F68" s="18">
        <v>0</v>
      </c>
      <c r="G68" s="18">
        <v>32.5</v>
      </c>
      <c r="H68" s="2">
        <v>0.85499999999999998</v>
      </c>
      <c r="I68" s="19">
        <v>38</v>
      </c>
      <c r="J68" t="str">
        <f t="shared" si="1"/>
        <v>Middle Age</v>
      </c>
      <c r="K68" t="s">
        <v>29</v>
      </c>
      <c r="L68">
        <v>1</v>
      </c>
    </row>
    <row r="69" spans="1:12" x14ac:dyDescent="0.25">
      <c r="A69">
        <v>68</v>
      </c>
      <c r="B69" s="19">
        <v>2</v>
      </c>
      <c r="C69" s="18">
        <v>109</v>
      </c>
      <c r="D69" s="18">
        <v>92</v>
      </c>
      <c r="E69" s="18">
        <v>0</v>
      </c>
      <c r="F69" s="18">
        <v>0</v>
      </c>
      <c r="G69" s="18">
        <v>42.7</v>
      </c>
      <c r="H69" s="2">
        <v>0.84499999999999997</v>
      </c>
      <c r="I69" s="19">
        <v>54</v>
      </c>
      <c r="J69" t="str">
        <f t="shared" si="1"/>
        <v>old</v>
      </c>
      <c r="K69" t="s">
        <v>30</v>
      </c>
      <c r="L69">
        <v>0</v>
      </c>
    </row>
    <row r="70" spans="1:12" x14ac:dyDescent="0.25">
      <c r="A70">
        <v>69</v>
      </c>
      <c r="B70" s="19">
        <v>1</v>
      </c>
      <c r="C70" s="18">
        <v>95</v>
      </c>
      <c r="D70" s="18">
        <v>66</v>
      </c>
      <c r="E70" s="18">
        <v>13</v>
      </c>
      <c r="F70" s="18">
        <v>38</v>
      </c>
      <c r="G70" s="18">
        <v>19.600000000000001</v>
      </c>
      <c r="H70" s="2">
        <v>0.33400000000000002</v>
      </c>
      <c r="I70" s="19">
        <v>25</v>
      </c>
      <c r="J70" t="str">
        <f t="shared" si="1"/>
        <v>Adolescent</v>
      </c>
      <c r="K70" t="s">
        <v>30</v>
      </c>
      <c r="L70">
        <v>0</v>
      </c>
    </row>
    <row r="71" spans="1:12" x14ac:dyDescent="0.25">
      <c r="A71">
        <v>70</v>
      </c>
      <c r="B71" s="19">
        <v>4</v>
      </c>
      <c r="C71" s="18">
        <v>146</v>
      </c>
      <c r="D71" s="18">
        <v>85</v>
      </c>
      <c r="E71" s="18">
        <v>27</v>
      </c>
      <c r="F71" s="18">
        <v>100</v>
      </c>
      <c r="G71" s="18">
        <v>28.9</v>
      </c>
      <c r="H71" s="2">
        <v>0.189</v>
      </c>
      <c r="I71" s="19">
        <v>27</v>
      </c>
      <c r="J71" t="str">
        <f t="shared" si="1"/>
        <v>Adolescent</v>
      </c>
      <c r="K71" t="s">
        <v>30</v>
      </c>
      <c r="L71">
        <v>0</v>
      </c>
    </row>
    <row r="72" spans="1:12" x14ac:dyDescent="0.25">
      <c r="A72">
        <v>71</v>
      </c>
      <c r="B72" s="19">
        <v>2</v>
      </c>
      <c r="C72" s="18">
        <v>100</v>
      </c>
      <c r="D72" s="18">
        <v>66</v>
      </c>
      <c r="E72" s="18">
        <v>20</v>
      </c>
      <c r="F72" s="18">
        <v>90</v>
      </c>
      <c r="G72" s="18">
        <v>32.9</v>
      </c>
      <c r="H72" s="2">
        <v>0.86699999999999999</v>
      </c>
      <c r="I72" s="19">
        <v>28</v>
      </c>
      <c r="J72" t="str">
        <f t="shared" si="1"/>
        <v>Adolescent</v>
      </c>
      <c r="K72" t="s">
        <v>29</v>
      </c>
      <c r="L72">
        <v>1</v>
      </c>
    </row>
    <row r="73" spans="1:12" x14ac:dyDescent="0.25">
      <c r="A73">
        <v>72</v>
      </c>
      <c r="B73" s="19">
        <v>5</v>
      </c>
      <c r="C73" s="18">
        <v>139</v>
      </c>
      <c r="D73" s="18">
        <v>64</v>
      </c>
      <c r="E73" s="18">
        <v>35</v>
      </c>
      <c r="F73" s="18">
        <v>140</v>
      </c>
      <c r="G73" s="18">
        <v>28.6</v>
      </c>
      <c r="H73" s="2">
        <v>0.41099999999999998</v>
      </c>
      <c r="I73" s="19">
        <v>26</v>
      </c>
      <c r="J73" t="str">
        <f t="shared" si="1"/>
        <v>Adolescent</v>
      </c>
      <c r="K73" t="s">
        <v>30</v>
      </c>
      <c r="L73">
        <v>0</v>
      </c>
    </row>
    <row r="74" spans="1:12" x14ac:dyDescent="0.25">
      <c r="A74">
        <v>73</v>
      </c>
      <c r="B74" s="19">
        <v>13</v>
      </c>
      <c r="C74" s="18">
        <v>126</v>
      </c>
      <c r="D74" s="18">
        <v>90</v>
      </c>
      <c r="E74" s="18">
        <v>0</v>
      </c>
      <c r="F74" s="18">
        <v>0</v>
      </c>
      <c r="G74" s="18">
        <v>43.4</v>
      </c>
      <c r="H74" s="2">
        <v>0.58299999999999996</v>
      </c>
      <c r="I74" s="19">
        <v>42</v>
      </c>
      <c r="J74" t="str">
        <f t="shared" si="1"/>
        <v>Middle Age</v>
      </c>
      <c r="K74" t="s">
        <v>29</v>
      </c>
      <c r="L74">
        <v>1</v>
      </c>
    </row>
    <row r="75" spans="1:12" x14ac:dyDescent="0.25">
      <c r="A75">
        <v>74</v>
      </c>
      <c r="B75" s="19">
        <v>4</v>
      </c>
      <c r="C75" s="18">
        <v>129</v>
      </c>
      <c r="D75" s="18">
        <v>86</v>
      </c>
      <c r="E75" s="18">
        <v>20</v>
      </c>
      <c r="F75" s="18">
        <v>270</v>
      </c>
      <c r="G75" s="18">
        <v>35.1</v>
      </c>
      <c r="H75" s="2">
        <v>0.23100000000000001</v>
      </c>
      <c r="I75" s="19">
        <v>23</v>
      </c>
      <c r="J75" t="str">
        <f t="shared" si="1"/>
        <v>Adolescent</v>
      </c>
      <c r="K75" t="s">
        <v>30</v>
      </c>
      <c r="L75">
        <v>0</v>
      </c>
    </row>
    <row r="76" spans="1:12" x14ac:dyDescent="0.25">
      <c r="A76">
        <v>75</v>
      </c>
      <c r="B76" s="19">
        <v>1</v>
      </c>
      <c r="C76" s="18">
        <v>79</v>
      </c>
      <c r="D76" s="18">
        <v>75</v>
      </c>
      <c r="E76" s="18">
        <v>30</v>
      </c>
      <c r="F76" s="18">
        <v>0</v>
      </c>
      <c r="G76" s="18">
        <v>32</v>
      </c>
      <c r="H76" s="2">
        <v>0.39600000000000002</v>
      </c>
      <c r="I76" s="19">
        <v>22</v>
      </c>
      <c r="J76" t="str">
        <f t="shared" si="1"/>
        <v>Adolescent</v>
      </c>
      <c r="K76" t="s">
        <v>30</v>
      </c>
      <c r="L76">
        <v>0</v>
      </c>
    </row>
    <row r="77" spans="1:12" x14ac:dyDescent="0.25">
      <c r="A77">
        <v>76</v>
      </c>
      <c r="B77" s="19">
        <v>1</v>
      </c>
      <c r="C77" s="18">
        <v>0</v>
      </c>
      <c r="D77" s="18">
        <v>48</v>
      </c>
      <c r="E77" s="18">
        <v>20</v>
      </c>
      <c r="F77" s="18">
        <v>0</v>
      </c>
      <c r="G77" s="18">
        <v>24.7</v>
      </c>
      <c r="H77" s="2">
        <v>0.14000000000000001</v>
      </c>
      <c r="I77" s="19">
        <v>22</v>
      </c>
      <c r="J77" t="str">
        <f t="shared" si="1"/>
        <v>Adolescent</v>
      </c>
      <c r="K77" t="s">
        <v>30</v>
      </c>
      <c r="L77">
        <v>0</v>
      </c>
    </row>
    <row r="78" spans="1:12" x14ac:dyDescent="0.25">
      <c r="A78">
        <v>77</v>
      </c>
      <c r="B78" s="19">
        <v>7</v>
      </c>
      <c r="C78" s="18">
        <v>62</v>
      </c>
      <c r="D78" s="18">
        <v>78</v>
      </c>
      <c r="E78" s="18">
        <v>0</v>
      </c>
      <c r="F78" s="18">
        <v>0</v>
      </c>
      <c r="G78" s="18">
        <v>32.6</v>
      </c>
      <c r="H78" s="2">
        <v>0.39100000000000001</v>
      </c>
      <c r="I78" s="19">
        <v>41</v>
      </c>
      <c r="J78" t="str">
        <f t="shared" si="1"/>
        <v>Middle Age</v>
      </c>
      <c r="K78" t="s">
        <v>30</v>
      </c>
      <c r="L78">
        <v>0</v>
      </c>
    </row>
    <row r="79" spans="1:12" x14ac:dyDescent="0.25">
      <c r="A79">
        <v>78</v>
      </c>
      <c r="B79" s="19">
        <v>5</v>
      </c>
      <c r="C79" s="18">
        <v>95</v>
      </c>
      <c r="D79" s="18">
        <v>72</v>
      </c>
      <c r="E79" s="18">
        <v>33</v>
      </c>
      <c r="F79" s="18">
        <v>0</v>
      </c>
      <c r="G79" s="18">
        <v>37.700000000000003</v>
      </c>
      <c r="H79" s="2">
        <v>0.37</v>
      </c>
      <c r="I79" s="19">
        <v>27</v>
      </c>
      <c r="J79" t="str">
        <f t="shared" si="1"/>
        <v>Adolescent</v>
      </c>
      <c r="K79" t="s">
        <v>30</v>
      </c>
      <c r="L79">
        <v>0</v>
      </c>
    </row>
    <row r="80" spans="1:12" x14ac:dyDescent="0.25">
      <c r="A80">
        <v>79</v>
      </c>
      <c r="B80" s="19">
        <v>0</v>
      </c>
      <c r="C80" s="18">
        <v>131</v>
      </c>
      <c r="D80" s="18">
        <v>0</v>
      </c>
      <c r="E80" s="18">
        <v>0</v>
      </c>
      <c r="F80" s="18">
        <v>0</v>
      </c>
      <c r="G80" s="18">
        <v>43.2</v>
      </c>
      <c r="H80" s="2">
        <v>0.27</v>
      </c>
      <c r="I80" s="19">
        <v>26</v>
      </c>
      <c r="J80" t="str">
        <f t="shared" si="1"/>
        <v>Adolescent</v>
      </c>
      <c r="K80" t="s">
        <v>29</v>
      </c>
      <c r="L80">
        <v>1</v>
      </c>
    </row>
    <row r="81" spans="1:12" x14ac:dyDescent="0.25">
      <c r="A81">
        <v>80</v>
      </c>
      <c r="B81" s="19">
        <v>2</v>
      </c>
      <c r="C81" s="18">
        <v>112</v>
      </c>
      <c r="D81" s="18">
        <v>66</v>
      </c>
      <c r="E81" s="18">
        <v>22</v>
      </c>
      <c r="F81" s="18">
        <v>0</v>
      </c>
      <c r="G81" s="18">
        <v>25</v>
      </c>
      <c r="H81" s="2">
        <v>0.307</v>
      </c>
      <c r="I81" s="19">
        <v>24</v>
      </c>
      <c r="J81" t="str">
        <f t="shared" si="1"/>
        <v>Adolescent</v>
      </c>
      <c r="K81" t="s">
        <v>30</v>
      </c>
      <c r="L81">
        <v>0</v>
      </c>
    </row>
    <row r="82" spans="1:12" x14ac:dyDescent="0.25">
      <c r="A82">
        <v>81</v>
      </c>
      <c r="B82" s="19">
        <v>3</v>
      </c>
      <c r="C82" s="18">
        <v>113</v>
      </c>
      <c r="D82" s="18">
        <v>44</v>
      </c>
      <c r="E82" s="18">
        <v>13</v>
      </c>
      <c r="F82" s="18">
        <v>0</v>
      </c>
      <c r="G82" s="18">
        <v>22.4</v>
      </c>
      <c r="H82" s="2">
        <v>0.14000000000000001</v>
      </c>
      <c r="I82" s="19">
        <v>22</v>
      </c>
      <c r="J82" t="str">
        <f t="shared" si="1"/>
        <v>Adolescent</v>
      </c>
      <c r="K82" t="s">
        <v>30</v>
      </c>
      <c r="L82">
        <v>0</v>
      </c>
    </row>
    <row r="83" spans="1:12" x14ac:dyDescent="0.25">
      <c r="A83">
        <v>82</v>
      </c>
      <c r="B83" s="19">
        <v>2</v>
      </c>
      <c r="C83" s="18">
        <v>74</v>
      </c>
      <c r="D83" s="18">
        <v>0</v>
      </c>
      <c r="E83" s="18">
        <v>0</v>
      </c>
      <c r="F83" s="18">
        <v>0</v>
      </c>
      <c r="G83" s="18">
        <v>0</v>
      </c>
      <c r="H83" s="2">
        <v>0.10199999999999999</v>
      </c>
      <c r="I83" s="19">
        <v>22</v>
      </c>
      <c r="J83" t="str">
        <f t="shared" si="1"/>
        <v>Adolescent</v>
      </c>
      <c r="K83" t="s">
        <v>30</v>
      </c>
      <c r="L83">
        <v>0</v>
      </c>
    </row>
    <row r="84" spans="1:12" x14ac:dyDescent="0.25">
      <c r="A84">
        <v>83</v>
      </c>
      <c r="B84" s="19">
        <v>7</v>
      </c>
      <c r="C84" s="18">
        <v>83</v>
      </c>
      <c r="D84" s="18">
        <v>78</v>
      </c>
      <c r="E84" s="18">
        <v>26</v>
      </c>
      <c r="F84" s="18">
        <v>71</v>
      </c>
      <c r="G84" s="18">
        <v>29.3</v>
      </c>
      <c r="H84" s="2">
        <v>0.76700000000000002</v>
      </c>
      <c r="I84" s="19">
        <v>36</v>
      </c>
      <c r="J84" t="str">
        <f t="shared" si="1"/>
        <v>Middle Age</v>
      </c>
      <c r="K84" t="s">
        <v>30</v>
      </c>
      <c r="L84">
        <v>0</v>
      </c>
    </row>
    <row r="85" spans="1:12" x14ac:dyDescent="0.25">
      <c r="A85">
        <v>84</v>
      </c>
      <c r="B85" s="19">
        <v>0</v>
      </c>
      <c r="C85" s="18">
        <v>101</v>
      </c>
      <c r="D85" s="18">
        <v>65</v>
      </c>
      <c r="E85" s="18">
        <v>28</v>
      </c>
      <c r="F85" s="18">
        <v>0</v>
      </c>
      <c r="G85" s="18">
        <v>24.6</v>
      </c>
      <c r="H85" s="2">
        <v>0.23699999999999999</v>
      </c>
      <c r="I85" s="19">
        <v>22</v>
      </c>
      <c r="J85" t="str">
        <f t="shared" si="1"/>
        <v>Adolescent</v>
      </c>
      <c r="K85" t="s">
        <v>30</v>
      </c>
      <c r="L85">
        <v>0</v>
      </c>
    </row>
    <row r="86" spans="1:12" x14ac:dyDescent="0.25">
      <c r="A86">
        <v>85</v>
      </c>
      <c r="B86" s="19">
        <v>5</v>
      </c>
      <c r="C86" s="18">
        <v>137</v>
      </c>
      <c r="D86" s="18">
        <v>108</v>
      </c>
      <c r="E86" s="18">
        <v>0</v>
      </c>
      <c r="F86" s="18">
        <v>0</v>
      </c>
      <c r="G86" s="18">
        <v>48.8</v>
      </c>
      <c r="H86" s="2">
        <v>0.22700000000000001</v>
      </c>
      <c r="I86" s="19">
        <v>37</v>
      </c>
      <c r="J86" t="str">
        <f t="shared" si="1"/>
        <v>Middle Age</v>
      </c>
      <c r="K86" t="s">
        <v>29</v>
      </c>
      <c r="L86">
        <v>1</v>
      </c>
    </row>
    <row r="87" spans="1:12" x14ac:dyDescent="0.25">
      <c r="A87">
        <v>86</v>
      </c>
      <c r="B87" s="19">
        <v>2</v>
      </c>
      <c r="C87" s="18">
        <v>110</v>
      </c>
      <c r="D87" s="18">
        <v>74</v>
      </c>
      <c r="E87" s="18">
        <v>29</v>
      </c>
      <c r="F87" s="18">
        <v>125</v>
      </c>
      <c r="G87" s="18">
        <v>32.4</v>
      </c>
      <c r="H87" s="2">
        <v>0.69799999999999995</v>
      </c>
      <c r="I87" s="19">
        <v>27</v>
      </c>
      <c r="J87" t="str">
        <f t="shared" si="1"/>
        <v>Adolescent</v>
      </c>
      <c r="K87" t="s">
        <v>30</v>
      </c>
      <c r="L87">
        <v>0</v>
      </c>
    </row>
    <row r="88" spans="1:12" x14ac:dyDescent="0.25">
      <c r="A88">
        <v>87</v>
      </c>
      <c r="B88" s="19">
        <v>13</v>
      </c>
      <c r="C88" s="18">
        <v>106</v>
      </c>
      <c r="D88" s="18">
        <v>72</v>
      </c>
      <c r="E88" s="18">
        <v>54</v>
      </c>
      <c r="F88" s="18">
        <v>0</v>
      </c>
      <c r="G88" s="18">
        <v>36.6</v>
      </c>
      <c r="H88" s="2">
        <v>0.17799999999999999</v>
      </c>
      <c r="I88" s="19">
        <v>45</v>
      </c>
      <c r="J88" t="str">
        <f t="shared" si="1"/>
        <v>Middle Age</v>
      </c>
      <c r="K88" t="s">
        <v>30</v>
      </c>
      <c r="L88">
        <v>0</v>
      </c>
    </row>
    <row r="89" spans="1:12" x14ac:dyDescent="0.25">
      <c r="A89">
        <v>88</v>
      </c>
      <c r="B89" s="19">
        <v>2</v>
      </c>
      <c r="C89" s="18">
        <v>100</v>
      </c>
      <c r="D89" s="18">
        <v>68</v>
      </c>
      <c r="E89" s="18">
        <v>25</v>
      </c>
      <c r="F89" s="18">
        <v>71</v>
      </c>
      <c r="G89" s="18">
        <v>38.5</v>
      </c>
      <c r="H89" s="2">
        <v>0.32400000000000001</v>
      </c>
      <c r="I89" s="19">
        <v>26</v>
      </c>
      <c r="J89" t="str">
        <f t="shared" si="1"/>
        <v>Adolescent</v>
      </c>
      <c r="K89" t="s">
        <v>30</v>
      </c>
      <c r="L89">
        <v>0</v>
      </c>
    </row>
    <row r="90" spans="1:12" x14ac:dyDescent="0.25">
      <c r="A90">
        <v>89</v>
      </c>
      <c r="B90" s="19">
        <v>15</v>
      </c>
      <c r="C90" s="18">
        <v>136</v>
      </c>
      <c r="D90" s="18">
        <v>70</v>
      </c>
      <c r="E90" s="18">
        <v>32</v>
      </c>
      <c r="F90" s="18">
        <v>110</v>
      </c>
      <c r="G90" s="18">
        <v>37.1</v>
      </c>
      <c r="H90" s="2">
        <v>0.153</v>
      </c>
      <c r="I90" s="19">
        <v>43</v>
      </c>
      <c r="J90" t="str">
        <f t="shared" si="1"/>
        <v>Middle Age</v>
      </c>
      <c r="K90" t="s">
        <v>29</v>
      </c>
      <c r="L90">
        <v>1</v>
      </c>
    </row>
    <row r="91" spans="1:12" x14ac:dyDescent="0.25">
      <c r="A91">
        <v>90</v>
      </c>
      <c r="B91" s="19">
        <v>1</v>
      </c>
      <c r="C91" s="18">
        <v>107</v>
      </c>
      <c r="D91" s="18">
        <v>68</v>
      </c>
      <c r="E91" s="18">
        <v>19</v>
      </c>
      <c r="F91" s="18">
        <v>0</v>
      </c>
      <c r="G91" s="18">
        <v>26.5</v>
      </c>
      <c r="H91" s="2">
        <v>0.16500000000000001</v>
      </c>
      <c r="I91" s="19">
        <v>24</v>
      </c>
      <c r="J91" t="str">
        <f t="shared" si="1"/>
        <v>Adolescent</v>
      </c>
      <c r="K91" t="s">
        <v>30</v>
      </c>
      <c r="L91">
        <v>0</v>
      </c>
    </row>
    <row r="92" spans="1:12" x14ac:dyDescent="0.25">
      <c r="A92">
        <v>91</v>
      </c>
      <c r="B92" s="19">
        <v>1</v>
      </c>
      <c r="C92" s="18">
        <v>80</v>
      </c>
      <c r="D92" s="18">
        <v>55</v>
      </c>
      <c r="E92" s="18">
        <v>0</v>
      </c>
      <c r="F92" s="18">
        <v>0</v>
      </c>
      <c r="G92" s="18">
        <v>19.100000000000001</v>
      </c>
      <c r="H92" s="2">
        <v>0.25800000000000001</v>
      </c>
      <c r="I92" s="19">
        <v>21</v>
      </c>
      <c r="J92" t="str">
        <f t="shared" si="1"/>
        <v>Adolescent</v>
      </c>
      <c r="K92" t="s">
        <v>30</v>
      </c>
      <c r="L92">
        <v>0</v>
      </c>
    </row>
    <row r="93" spans="1:12" x14ac:dyDescent="0.25">
      <c r="A93">
        <v>92</v>
      </c>
      <c r="B93" s="19">
        <v>4</v>
      </c>
      <c r="C93" s="18">
        <v>123</v>
      </c>
      <c r="D93" s="18">
        <v>80</v>
      </c>
      <c r="E93" s="18">
        <v>15</v>
      </c>
      <c r="F93" s="18">
        <v>176</v>
      </c>
      <c r="G93" s="18">
        <v>32</v>
      </c>
      <c r="H93" s="2">
        <v>0.443</v>
      </c>
      <c r="I93" s="19">
        <v>34</v>
      </c>
      <c r="J93" t="str">
        <f t="shared" si="1"/>
        <v>Middle Age</v>
      </c>
      <c r="K93" t="s">
        <v>30</v>
      </c>
      <c r="L93">
        <v>0</v>
      </c>
    </row>
    <row r="94" spans="1:12" x14ac:dyDescent="0.25">
      <c r="A94">
        <v>93</v>
      </c>
      <c r="B94" s="19">
        <v>7</v>
      </c>
      <c r="C94" s="18">
        <v>81</v>
      </c>
      <c r="D94" s="18">
        <v>78</v>
      </c>
      <c r="E94" s="18">
        <v>40</v>
      </c>
      <c r="F94" s="18">
        <v>48</v>
      </c>
      <c r="G94" s="18">
        <v>46.7</v>
      </c>
      <c r="H94" s="2">
        <v>0.26100000000000001</v>
      </c>
      <c r="I94" s="19">
        <v>42</v>
      </c>
      <c r="J94" t="str">
        <f t="shared" si="1"/>
        <v>Middle Age</v>
      </c>
      <c r="K94" t="s">
        <v>30</v>
      </c>
      <c r="L94">
        <v>0</v>
      </c>
    </row>
    <row r="95" spans="1:12" x14ac:dyDescent="0.25">
      <c r="A95">
        <v>94</v>
      </c>
      <c r="B95" s="19">
        <v>4</v>
      </c>
      <c r="C95" s="18">
        <v>134</v>
      </c>
      <c r="D95" s="18">
        <v>72</v>
      </c>
      <c r="E95" s="18">
        <v>0</v>
      </c>
      <c r="F95" s="18">
        <v>0</v>
      </c>
      <c r="G95" s="18">
        <v>23.8</v>
      </c>
      <c r="H95" s="2">
        <v>0.27700000000000002</v>
      </c>
      <c r="I95" s="19">
        <v>60</v>
      </c>
      <c r="J95" t="str">
        <f t="shared" si="1"/>
        <v>old</v>
      </c>
      <c r="K95" t="s">
        <v>29</v>
      </c>
      <c r="L95">
        <v>1</v>
      </c>
    </row>
    <row r="96" spans="1:12" x14ac:dyDescent="0.25">
      <c r="A96">
        <v>95</v>
      </c>
      <c r="B96" s="19">
        <v>2</v>
      </c>
      <c r="C96" s="18">
        <v>142</v>
      </c>
      <c r="D96" s="18">
        <v>82</v>
      </c>
      <c r="E96" s="18">
        <v>18</v>
      </c>
      <c r="F96" s="18">
        <v>64</v>
      </c>
      <c r="G96" s="18">
        <v>24.7</v>
      </c>
      <c r="H96" s="2">
        <v>0.76100000000000001</v>
      </c>
      <c r="I96" s="19">
        <v>21</v>
      </c>
      <c r="J96" t="str">
        <f t="shared" si="1"/>
        <v>Adolescent</v>
      </c>
      <c r="K96" t="s">
        <v>30</v>
      </c>
      <c r="L96">
        <v>0</v>
      </c>
    </row>
    <row r="97" spans="1:12" x14ac:dyDescent="0.25">
      <c r="A97">
        <v>96</v>
      </c>
      <c r="B97" s="19">
        <v>6</v>
      </c>
      <c r="C97" s="18">
        <v>144</v>
      </c>
      <c r="D97" s="18">
        <v>72</v>
      </c>
      <c r="E97" s="18">
        <v>27</v>
      </c>
      <c r="F97" s="18">
        <v>228</v>
      </c>
      <c r="G97" s="18">
        <v>33.9</v>
      </c>
      <c r="H97" s="2">
        <v>0.255</v>
      </c>
      <c r="I97" s="19">
        <v>40</v>
      </c>
      <c r="J97" t="str">
        <f t="shared" si="1"/>
        <v>Middle Age</v>
      </c>
      <c r="K97" t="s">
        <v>30</v>
      </c>
      <c r="L97">
        <v>0</v>
      </c>
    </row>
    <row r="98" spans="1:12" x14ac:dyDescent="0.25">
      <c r="A98">
        <v>97</v>
      </c>
      <c r="B98" s="19">
        <v>2</v>
      </c>
      <c r="C98" s="18">
        <v>92</v>
      </c>
      <c r="D98" s="18">
        <v>62</v>
      </c>
      <c r="E98" s="18">
        <v>28</v>
      </c>
      <c r="F98" s="18">
        <v>0</v>
      </c>
      <c r="G98" s="18">
        <v>31.6</v>
      </c>
      <c r="H98" s="2">
        <v>0.13</v>
      </c>
      <c r="I98" s="19">
        <v>24</v>
      </c>
      <c r="J98" t="str">
        <f t="shared" si="1"/>
        <v>Adolescent</v>
      </c>
      <c r="K98" t="s">
        <v>30</v>
      </c>
      <c r="L98">
        <v>0</v>
      </c>
    </row>
    <row r="99" spans="1:12" x14ac:dyDescent="0.25">
      <c r="A99">
        <v>98</v>
      </c>
      <c r="B99" s="19">
        <v>1</v>
      </c>
      <c r="C99" s="18">
        <v>71</v>
      </c>
      <c r="D99" s="18">
        <v>48</v>
      </c>
      <c r="E99" s="18">
        <v>18</v>
      </c>
      <c r="F99" s="18">
        <v>76</v>
      </c>
      <c r="G99" s="18">
        <v>20.399999999999999</v>
      </c>
      <c r="H99" s="2">
        <v>0.32300000000000001</v>
      </c>
      <c r="I99" s="19">
        <v>22</v>
      </c>
      <c r="J99" t="str">
        <f t="shared" si="1"/>
        <v>Adolescent</v>
      </c>
      <c r="K99" t="s">
        <v>30</v>
      </c>
      <c r="L99">
        <v>0</v>
      </c>
    </row>
    <row r="100" spans="1:12" x14ac:dyDescent="0.25">
      <c r="A100">
        <v>99</v>
      </c>
      <c r="B100" s="19">
        <v>6</v>
      </c>
      <c r="C100" s="18">
        <v>93</v>
      </c>
      <c r="D100" s="18">
        <v>50</v>
      </c>
      <c r="E100" s="18">
        <v>30</v>
      </c>
      <c r="F100" s="18">
        <v>64</v>
      </c>
      <c r="G100" s="18">
        <v>28.7</v>
      </c>
      <c r="H100" s="2">
        <v>0.35599999999999998</v>
      </c>
      <c r="I100" s="19">
        <v>23</v>
      </c>
      <c r="J100" t="str">
        <f t="shared" si="1"/>
        <v>Adolescent</v>
      </c>
      <c r="K100" t="s">
        <v>30</v>
      </c>
      <c r="L100">
        <v>0</v>
      </c>
    </row>
    <row r="101" spans="1:12" x14ac:dyDescent="0.25">
      <c r="A101">
        <v>100</v>
      </c>
      <c r="B101" s="19">
        <v>1</v>
      </c>
      <c r="C101" s="18">
        <v>122</v>
      </c>
      <c r="D101" s="18">
        <v>90</v>
      </c>
      <c r="E101" s="18">
        <v>51</v>
      </c>
      <c r="F101" s="18">
        <v>220</v>
      </c>
      <c r="G101" s="18">
        <v>49.7</v>
      </c>
      <c r="H101" s="2">
        <v>0.32500000000000001</v>
      </c>
      <c r="I101" s="19">
        <v>31</v>
      </c>
      <c r="J101" t="str">
        <f t="shared" si="1"/>
        <v>Middle Age</v>
      </c>
      <c r="K101" t="s">
        <v>29</v>
      </c>
      <c r="L101">
        <v>1</v>
      </c>
    </row>
    <row r="102" spans="1:12" x14ac:dyDescent="0.25">
      <c r="A102">
        <v>101</v>
      </c>
      <c r="B102" s="19">
        <v>1</v>
      </c>
      <c r="C102" s="18">
        <v>163</v>
      </c>
      <c r="D102" s="18">
        <v>72</v>
      </c>
      <c r="E102" s="18">
        <v>0</v>
      </c>
      <c r="F102" s="18">
        <v>0</v>
      </c>
      <c r="G102" s="18">
        <v>39</v>
      </c>
      <c r="H102" s="2">
        <v>1.222</v>
      </c>
      <c r="I102" s="19">
        <v>33</v>
      </c>
      <c r="J102" t="str">
        <f t="shared" si="1"/>
        <v>Middle Age</v>
      </c>
      <c r="K102" t="s">
        <v>29</v>
      </c>
      <c r="L102">
        <v>1</v>
      </c>
    </row>
    <row r="103" spans="1:12" x14ac:dyDescent="0.25">
      <c r="A103">
        <v>102</v>
      </c>
      <c r="B103" s="19">
        <v>1</v>
      </c>
      <c r="C103" s="18">
        <v>151</v>
      </c>
      <c r="D103" s="18">
        <v>60</v>
      </c>
      <c r="E103" s="18">
        <v>0</v>
      </c>
      <c r="F103" s="18">
        <v>0</v>
      </c>
      <c r="G103" s="18">
        <v>26.1</v>
      </c>
      <c r="H103" s="2">
        <v>0.17899999999999999</v>
      </c>
      <c r="I103" s="19">
        <v>22</v>
      </c>
      <c r="J103" t="str">
        <f t="shared" si="1"/>
        <v>Adolescent</v>
      </c>
      <c r="K103" t="s">
        <v>30</v>
      </c>
      <c r="L103">
        <v>0</v>
      </c>
    </row>
    <row r="104" spans="1:12" x14ac:dyDescent="0.25">
      <c r="A104">
        <v>103</v>
      </c>
      <c r="B104" s="19">
        <v>0</v>
      </c>
      <c r="C104" s="18">
        <v>125</v>
      </c>
      <c r="D104" s="18">
        <v>96</v>
      </c>
      <c r="E104" s="18">
        <v>0</v>
      </c>
      <c r="F104" s="18">
        <v>0</v>
      </c>
      <c r="G104" s="18">
        <v>22.5</v>
      </c>
      <c r="H104" s="2">
        <v>0.26200000000000001</v>
      </c>
      <c r="I104" s="19">
        <v>21</v>
      </c>
      <c r="J104" t="str">
        <f t="shared" si="1"/>
        <v>Adolescent</v>
      </c>
      <c r="K104" t="s">
        <v>30</v>
      </c>
      <c r="L104">
        <v>0</v>
      </c>
    </row>
    <row r="105" spans="1:12" x14ac:dyDescent="0.25">
      <c r="A105">
        <v>104</v>
      </c>
      <c r="B105" s="19">
        <v>1</v>
      </c>
      <c r="C105" s="18">
        <v>81</v>
      </c>
      <c r="D105" s="18">
        <v>72</v>
      </c>
      <c r="E105" s="18">
        <v>18</v>
      </c>
      <c r="F105" s="18">
        <v>40</v>
      </c>
      <c r="G105" s="18">
        <v>26.6</v>
      </c>
      <c r="H105" s="2">
        <v>0.28299999999999997</v>
      </c>
      <c r="I105" s="19">
        <v>24</v>
      </c>
      <c r="J105" t="str">
        <f t="shared" si="1"/>
        <v>Adolescent</v>
      </c>
      <c r="K105" t="s">
        <v>30</v>
      </c>
      <c r="L105">
        <v>0</v>
      </c>
    </row>
    <row r="106" spans="1:12" x14ac:dyDescent="0.25">
      <c r="A106">
        <v>105</v>
      </c>
      <c r="B106" s="19">
        <v>2</v>
      </c>
      <c r="C106" s="18">
        <v>85</v>
      </c>
      <c r="D106" s="18">
        <v>65</v>
      </c>
      <c r="E106" s="18">
        <v>0</v>
      </c>
      <c r="F106" s="18">
        <v>0</v>
      </c>
      <c r="G106" s="18">
        <v>39.6</v>
      </c>
      <c r="H106" s="2">
        <v>0.93</v>
      </c>
      <c r="I106" s="19">
        <v>27</v>
      </c>
      <c r="J106" t="str">
        <f t="shared" si="1"/>
        <v>Adolescent</v>
      </c>
      <c r="K106" t="s">
        <v>30</v>
      </c>
      <c r="L106">
        <v>0</v>
      </c>
    </row>
    <row r="107" spans="1:12" x14ac:dyDescent="0.25">
      <c r="A107">
        <v>106</v>
      </c>
      <c r="B107" s="19">
        <v>1</v>
      </c>
      <c r="C107" s="18">
        <v>126</v>
      </c>
      <c r="D107" s="18">
        <v>56</v>
      </c>
      <c r="E107" s="18">
        <v>29</v>
      </c>
      <c r="F107" s="18">
        <v>152</v>
      </c>
      <c r="G107" s="18">
        <v>28.7</v>
      </c>
      <c r="H107" s="2">
        <v>0.80100000000000005</v>
      </c>
      <c r="I107" s="19">
        <v>21</v>
      </c>
      <c r="J107" t="str">
        <f t="shared" si="1"/>
        <v>Adolescent</v>
      </c>
      <c r="K107" t="s">
        <v>30</v>
      </c>
      <c r="L107">
        <v>0</v>
      </c>
    </row>
    <row r="108" spans="1:12" x14ac:dyDescent="0.25">
      <c r="A108">
        <v>107</v>
      </c>
      <c r="B108" s="19">
        <v>1</v>
      </c>
      <c r="C108" s="18">
        <v>96</v>
      </c>
      <c r="D108" s="18">
        <v>122</v>
      </c>
      <c r="E108" s="18">
        <v>0</v>
      </c>
      <c r="F108" s="18">
        <v>0</v>
      </c>
      <c r="G108" s="18">
        <v>22.4</v>
      </c>
      <c r="H108" s="2">
        <v>0.20699999999999999</v>
      </c>
      <c r="I108" s="19">
        <v>27</v>
      </c>
      <c r="J108" t="str">
        <f t="shared" si="1"/>
        <v>Adolescent</v>
      </c>
      <c r="K108" t="s">
        <v>30</v>
      </c>
      <c r="L108">
        <v>0</v>
      </c>
    </row>
    <row r="109" spans="1:12" x14ac:dyDescent="0.25">
      <c r="A109">
        <v>108</v>
      </c>
      <c r="B109" s="19">
        <v>4</v>
      </c>
      <c r="C109" s="18">
        <v>144</v>
      </c>
      <c r="D109" s="18">
        <v>58</v>
      </c>
      <c r="E109" s="18">
        <v>28</v>
      </c>
      <c r="F109" s="18">
        <v>140</v>
      </c>
      <c r="G109" s="18">
        <v>29.5</v>
      </c>
      <c r="H109" s="2">
        <v>0.28699999999999998</v>
      </c>
      <c r="I109" s="19">
        <v>37</v>
      </c>
      <c r="J109" t="str">
        <f t="shared" si="1"/>
        <v>Middle Age</v>
      </c>
      <c r="K109" t="s">
        <v>30</v>
      </c>
      <c r="L109">
        <v>0</v>
      </c>
    </row>
    <row r="110" spans="1:12" x14ac:dyDescent="0.25">
      <c r="A110">
        <v>109</v>
      </c>
      <c r="B110" s="19">
        <v>3</v>
      </c>
      <c r="C110" s="18">
        <v>83</v>
      </c>
      <c r="D110" s="18">
        <v>58</v>
      </c>
      <c r="E110" s="18">
        <v>31</v>
      </c>
      <c r="F110" s="18">
        <v>18</v>
      </c>
      <c r="G110" s="18">
        <v>34.299999999999997</v>
      </c>
      <c r="H110" s="2">
        <v>0.33600000000000002</v>
      </c>
      <c r="I110" s="19">
        <v>25</v>
      </c>
      <c r="J110" t="str">
        <f t="shared" si="1"/>
        <v>Adolescent</v>
      </c>
      <c r="K110" t="s">
        <v>30</v>
      </c>
      <c r="L110">
        <v>0</v>
      </c>
    </row>
    <row r="111" spans="1:12" x14ac:dyDescent="0.25">
      <c r="A111">
        <v>110</v>
      </c>
      <c r="B111" s="19">
        <v>0</v>
      </c>
      <c r="C111" s="18">
        <v>95</v>
      </c>
      <c r="D111" s="18">
        <v>85</v>
      </c>
      <c r="E111" s="18">
        <v>25</v>
      </c>
      <c r="F111" s="18">
        <v>36</v>
      </c>
      <c r="G111" s="18">
        <v>37.4</v>
      </c>
      <c r="H111" s="2">
        <v>0.247</v>
      </c>
      <c r="I111" s="19">
        <v>24</v>
      </c>
      <c r="J111" t="str">
        <f t="shared" si="1"/>
        <v>Adolescent</v>
      </c>
      <c r="K111" t="s">
        <v>29</v>
      </c>
      <c r="L111">
        <v>1</v>
      </c>
    </row>
    <row r="112" spans="1:12" x14ac:dyDescent="0.25">
      <c r="A112">
        <v>111</v>
      </c>
      <c r="B112" s="19">
        <v>3</v>
      </c>
      <c r="C112" s="18">
        <v>171</v>
      </c>
      <c r="D112" s="18">
        <v>72</v>
      </c>
      <c r="E112" s="18">
        <v>33</v>
      </c>
      <c r="F112" s="18">
        <v>135</v>
      </c>
      <c r="G112" s="18">
        <v>33.299999999999997</v>
      </c>
      <c r="H112" s="2">
        <v>0.19900000000000001</v>
      </c>
      <c r="I112" s="19">
        <v>24</v>
      </c>
      <c r="J112" t="str">
        <f t="shared" si="1"/>
        <v>Adolescent</v>
      </c>
      <c r="K112" t="s">
        <v>29</v>
      </c>
      <c r="L112">
        <v>1</v>
      </c>
    </row>
    <row r="113" spans="1:12" x14ac:dyDescent="0.25">
      <c r="A113">
        <v>112</v>
      </c>
      <c r="B113" s="19">
        <v>8</v>
      </c>
      <c r="C113" s="18">
        <v>155</v>
      </c>
      <c r="D113" s="18">
        <v>62</v>
      </c>
      <c r="E113" s="18">
        <v>26</v>
      </c>
      <c r="F113" s="18">
        <v>495</v>
      </c>
      <c r="G113" s="18">
        <v>34</v>
      </c>
      <c r="H113" s="2">
        <v>0.54300000000000004</v>
      </c>
      <c r="I113" s="19">
        <v>46</v>
      </c>
      <c r="J113" t="str">
        <f t="shared" si="1"/>
        <v>Middle Age</v>
      </c>
      <c r="K113" t="s">
        <v>29</v>
      </c>
      <c r="L113">
        <v>1</v>
      </c>
    </row>
    <row r="114" spans="1:12" x14ac:dyDescent="0.25">
      <c r="A114">
        <v>113</v>
      </c>
      <c r="B114" s="19">
        <v>1</v>
      </c>
      <c r="C114" s="18">
        <v>89</v>
      </c>
      <c r="D114" s="18">
        <v>76</v>
      </c>
      <c r="E114" s="18">
        <v>34</v>
      </c>
      <c r="F114" s="18">
        <v>37</v>
      </c>
      <c r="G114" s="18">
        <v>31.2</v>
      </c>
      <c r="H114" s="2">
        <v>0.192</v>
      </c>
      <c r="I114" s="19">
        <v>23</v>
      </c>
      <c r="J114" t="str">
        <f t="shared" si="1"/>
        <v>Adolescent</v>
      </c>
      <c r="K114" t="s">
        <v>30</v>
      </c>
      <c r="L114">
        <v>0</v>
      </c>
    </row>
    <row r="115" spans="1:12" x14ac:dyDescent="0.25">
      <c r="A115">
        <v>114</v>
      </c>
      <c r="B115" s="19">
        <v>4</v>
      </c>
      <c r="C115" s="18">
        <v>76</v>
      </c>
      <c r="D115" s="18">
        <v>62</v>
      </c>
      <c r="E115" s="18">
        <v>0</v>
      </c>
      <c r="F115" s="18">
        <v>0</v>
      </c>
      <c r="G115" s="18">
        <v>34</v>
      </c>
      <c r="H115" s="2">
        <v>0.39100000000000001</v>
      </c>
      <c r="I115" s="19">
        <v>25</v>
      </c>
      <c r="J115" t="str">
        <f t="shared" si="1"/>
        <v>Adolescent</v>
      </c>
      <c r="K115" t="s">
        <v>30</v>
      </c>
      <c r="L115">
        <v>0</v>
      </c>
    </row>
    <row r="116" spans="1:12" x14ac:dyDescent="0.25">
      <c r="A116">
        <v>115</v>
      </c>
      <c r="B116" s="19">
        <v>7</v>
      </c>
      <c r="C116" s="18">
        <v>160</v>
      </c>
      <c r="D116" s="18">
        <v>54</v>
      </c>
      <c r="E116" s="18">
        <v>32</v>
      </c>
      <c r="F116" s="18">
        <v>175</v>
      </c>
      <c r="G116" s="18">
        <v>30.5</v>
      </c>
      <c r="H116" s="2">
        <v>0.58799999999999997</v>
      </c>
      <c r="I116" s="19">
        <v>39</v>
      </c>
      <c r="J116" t="str">
        <f t="shared" si="1"/>
        <v>Middle Age</v>
      </c>
      <c r="K116" t="s">
        <v>29</v>
      </c>
      <c r="L116">
        <v>1</v>
      </c>
    </row>
    <row r="117" spans="1:12" x14ac:dyDescent="0.25">
      <c r="A117">
        <v>116</v>
      </c>
      <c r="B117" s="19">
        <v>4</v>
      </c>
      <c r="C117" s="18">
        <v>146</v>
      </c>
      <c r="D117" s="18">
        <v>92</v>
      </c>
      <c r="E117" s="18">
        <v>0</v>
      </c>
      <c r="F117" s="18">
        <v>0</v>
      </c>
      <c r="G117" s="18">
        <v>31.2</v>
      </c>
      <c r="H117" s="2">
        <v>0.53900000000000003</v>
      </c>
      <c r="I117" s="19">
        <v>61</v>
      </c>
      <c r="J117" t="str">
        <f t="shared" si="1"/>
        <v>old</v>
      </c>
      <c r="K117" t="s">
        <v>29</v>
      </c>
      <c r="L117">
        <v>1</v>
      </c>
    </row>
    <row r="118" spans="1:12" x14ac:dyDescent="0.25">
      <c r="A118">
        <v>117</v>
      </c>
      <c r="B118" s="19">
        <v>5</v>
      </c>
      <c r="C118" s="18">
        <v>124</v>
      </c>
      <c r="D118" s="18">
        <v>74</v>
      </c>
      <c r="E118" s="18">
        <v>0</v>
      </c>
      <c r="F118" s="18">
        <v>0</v>
      </c>
      <c r="G118" s="18">
        <v>34</v>
      </c>
      <c r="H118" s="2">
        <v>0.22</v>
      </c>
      <c r="I118" s="19">
        <v>38</v>
      </c>
      <c r="J118" t="str">
        <f t="shared" si="1"/>
        <v>Middle Age</v>
      </c>
      <c r="K118" t="s">
        <v>29</v>
      </c>
      <c r="L118">
        <v>1</v>
      </c>
    </row>
    <row r="119" spans="1:12" x14ac:dyDescent="0.25">
      <c r="A119">
        <v>118</v>
      </c>
      <c r="B119" s="19">
        <v>5</v>
      </c>
      <c r="C119" s="18">
        <v>78</v>
      </c>
      <c r="D119" s="18">
        <v>48</v>
      </c>
      <c r="E119" s="18">
        <v>0</v>
      </c>
      <c r="F119" s="18">
        <v>0</v>
      </c>
      <c r="G119" s="18">
        <v>33.700000000000003</v>
      </c>
      <c r="H119" s="2">
        <v>0.65400000000000003</v>
      </c>
      <c r="I119" s="19">
        <v>25</v>
      </c>
      <c r="J119" t="str">
        <f t="shared" si="1"/>
        <v>Adolescent</v>
      </c>
      <c r="K119" t="s">
        <v>30</v>
      </c>
      <c r="L119">
        <v>0</v>
      </c>
    </row>
    <row r="120" spans="1:12" x14ac:dyDescent="0.25">
      <c r="A120">
        <v>119</v>
      </c>
      <c r="B120" s="19">
        <v>4</v>
      </c>
      <c r="C120" s="18">
        <v>97</v>
      </c>
      <c r="D120" s="18">
        <v>60</v>
      </c>
      <c r="E120" s="18">
        <v>23</v>
      </c>
      <c r="F120" s="18">
        <v>0</v>
      </c>
      <c r="G120" s="18">
        <v>28.2</v>
      </c>
      <c r="H120" s="2">
        <v>0.443</v>
      </c>
      <c r="I120" s="19">
        <v>22</v>
      </c>
      <c r="J120" t="str">
        <f t="shared" si="1"/>
        <v>Adolescent</v>
      </c>
      <c r="K120" t="s">
        <v>30</v>
      </c>
      <c r="L120">
        <v>0</v>
      </c>
    </row>
    <row r="121" spans="1:12" x14ac:dyDescent="0.25">
      <c r="A121">
        <v>120</v>
      </c>
      <c r="B121" s="19">
        <v>4</v>
      </c>
      <c r="C121" s="18">
        <v>99</v>
      </c>
      <c r="D121" s="18">
        <v>76</v>
      </c>
      <c r="E121" s="18">
        <v>15</v>
      </c>
      <c r="F121" s="18">
        <v>51</v>
      </c>
      <c r="G121" s="18">
        <v>23.2</v>
      </c>
      <c r="H121" s="2">
        <v>0.223</v>
      </c>
      <c r="I121" s="19">
        <v>21</v>
      </c>
      <c r="J121" t="str">
        <f t="shared" si="1"/>
        <v>Adolescent</v>
      </c>
      <c r="K121" t="s">
        <v>30</v>
      </c>
      <c r="L121">
        <v>0</v>
      </c>
    </row>
    <row r="122" spans="1:12" x14ac:dyDescent="0.25">
      <c r="A122">
        <v>121</v>
      </c>
      <c r="B122" s="19">
        <v>0</v>
      </c>
      <c r="C122" s="18">
        <v>162</v>
      </c>
      <c r="D122" s="18">
        <v>76</v>
      </c>
      <c r="E122" s="18">
        <v>56</v>
      </c>
      <c r="F122" s="18">
        <v>100</v>
      </c>
      <c r="G122" s="18">
        <v>53.2</v>
      </c>
      <c r="H122" s="2">
        <v>0.75900000000000001</v>
      </c>
      <c r="I122" s="19">
        <v>25</v>
      </c>
      <c r="J122" t="str">
        <f t="shared" si="1"/>
        <v>Adolescent</v>
      </c>
      <c r="K122" t="s">
        <v>29</v>
      </c>
      <c r="L122">
        <v>1</v>
      </c>
    </row>
    <row r="123" spans="1:12" x14ac:dyDescent="0.25">
      <c r="A123">
        <v>122</v>
      </c>
      <c r="B123" s="19">
        <v>6</v>
      </c>
      <c r="C123" s="18">
        <v>111</v>
      </c>
      <c r="D123" s="18">
        <v>64</v>
      </c>
      <c r="E123" s="18">
        <v>39</v>
      </c>
      <c r="F123" s="18">
        <v>0</v>
      </c>
      <c r="G123" s="18">
        <v>34.200000000000003</v>
      </c>
      <c r="H123" s="2">
        <v>0.26</v>
      </c>
      <c r="I123" s="19">
        <v>24</v>
      </c>
      <c r="J123" t="str">
        <f t="shared" si="1"/>
        <v>Adolescent</v>
      </c>
      <c r="K123" t="s">
        <v>30</v>
      </c>
      <c r="L123">
        <v>0</v>
      </c>
    </row>
    <row r="124" spans="1:12" x14ac:dyDescent="0.25">
      <c r="A124">
        <v>123</v>
      </c>
      <c r="B124" s="19">
        <v>2</v>
      </c>
      <c r="C124" s="18">
        <v>107</v>
      </c>
      <c r="D124" s="18">
        <v>74</v>
      </c>
      <c r="E124" s="18">
        <v>30</v>
      </c>
      <c r="F124" s="18">
        <v>100</v>
      </c>
      <c r="G124" s="18">
        <v>33.6</v>
      </c>
      <c r="H124" s="2">
        <v>0.40400000000000003</v>
      </c>
      <c r="I124" s="19">
        <v>23</v>
      </c>
      <c r="J124" t="str">
        <f t="shared" si="1"/>
        <v>Adolescent</v>
      </c>
      <c r="K124" t="s">
        <v>30</v>
      </c>
      <c r="L124">
        <v>0</v>
      </c>
    </row>
    <row r="125" spans="1:12" x14ac:dyDescent="0.25">
      <c r="A125">
        <v>124</v>
      </c>
      <c r="B125" s="19">
        <v>5</v>
      </c>
      <c r="C125" s="18">
        <v>132</v>
      </c>
      <c r="D125" s="18">
        <v>80</v>
      </c>
      <c r="E125" s="18">
        <v>0</v>
      </c>
      <c r="F125" s="18">
        <v>0</v>
      </c>
      <c r="G125" s="18">
        <v>26.8</v>
      </c>
      <c r="H125" s="2">
        <v>0.186</v>
      </c>
      <c r="I125" s="19">
        <v>69</v>
      </c>
      <c r="J125" t="str">
        <f t="shared" si="1"/>
        <v>old</v>
      </c>
      <c r="K125" t="s">
        <v>30</v>
      </c>
      <c r="L125">
        <v>0</v>
      </c>
    </row>
    <row r="126" spans="1:12" x14ac:dyDescent="0.25">
      <c r="A126">
        <v>125</v>
      </c>
      <c r="B126" s="19">
        <v>0</v>
      </c>
      <c r="C126" s="18">
        <v>113</v>
      </c>
      <c r="D126" s="18">
        <v>76</v>
      </c>
      <c r="E126" s="18">
        <v>0</v>
      </c>
      <c r="F126" s="18">
        <v>0</v>
      </c>
      <c r="G126" s="18">
        <v>33.299999999999997</v>
      </c>
      <c r="H126" s="2">
        <v>0.27800000000000002</v>
      </c>
      <c r="I126" s="19">
        <v>23</v>
      </c>
      <c r="J126" t="str">
        <f t="shared" si="1"/>
        <v>Adolescent</v>
      </c>
      <c r="K126" t="s">
        <v>29</v>
      </c>
      <c r="L126">
        <v>1</v>
      </c>
    </row>
    <row r="127" spans="1:12" x14ac:dyDescent="0.25">
      <c r="A127">
        <v>126</v>
      </c>
      <c r="B127" s="19">
        <v>1</v>
      </c>
      <c r="C127" s="18">
        <v>88</v>
      </c>
      <c r="D127" s="18">
        <v>30</v>
      </c>
      <c r="E127" s="18">
        <v>42</v>
      </c>
      <c r="F127" s="18">
        <v>99</v>
      </c>
      <c r="G127" s="18">
        <v>55</v>
      </c>
      <c r="H127" s="2">
        <v>0.496</v>
      </c>
      <c r="I127" s="19">
        <v>26</v>
      </c>
      <c r="J127" t="str">
        <f t="shared" si="1"/>
        <v>Adolescent</v>
      </c>
      <c r="K127" t="s">
        <v>29</v>
      </c>
      <c r="L127">
        <v>1</v>
      </c>
    </row>
    <row r="128" spans="1:12" x14ac:dyDescent="0.25">
      <c r="A128">
        <v>127</v>
      </c>
      <c r="B128" s="19">
        <v>3</v>
      </c>
      <c r="C128" s="18">
        <v>120</v>
      </c>
      <c r="D128" s="18">
        <v>70</v>
      </c>
      <c r="E128" s="18">
        <v>30</v>
      </c>
      <c r="F128" s="18">
        <v>135</v>
      </c>
      <c r="G128" s="18">
        <v>42.9</v>
      </c>
      <c r="H128" s="2">
        <v>0.45200000000000001</v>
      </c>
      <c r="I128" s="19">
        <v>30</v>
      </c>
      <c r="J128" t="str">
        <f t="shared" si="1"/>
        <v>Adolescent</v>
      </c>
      <c r="K128" t="s">
        <v>30</v>
      </c>
      <c r="L128">
        <v>0</v>
      </c>
    </row>
    <row r="129" spans="1:12" x14ac:dyDescent="0.25">
      <c r="A129">
        <v>128</v>
      </c>
      <c r="B129" s="19">
        <v>1</v>
      </c>
      <c r="C129" s="18">
        <v>118</v>
      </c>
      <c r="D129" s="18">
        <v>58</v>
      </c>
      <c r="E129" s="18">
        <v>36</v>
      </c>
      <c r="F129" s="18">
        <v>94</v>
      </c>
      <c r="G129" s="18">
        <v>33.299999999999997</v>
      </c>
      <c r="H129" s="2">
        <v>0.26100000000000001</v>
      </c>
      <c r="I129" s="19">
        <v>23</v>
      </c>
      <c r="J129" t="str">
        <f t="shared" si="1"/>
        <v>Adolescent</v>
      </c>
      <c r="K129" t="s">
        <v>30</v>
      </c>
      <c r="L129">
        <v>0</v>
      </c>
    </row>
    <row r="130" spans="1:12" x14ac:dyDescent="0.25">
      <c r="A130">
        <v>129</v>
      </c>
      <c r="B130" s="19">
        <v>1</v>
      </c>
      <c r="C130" s="18">
        <v>117</v>
      </c>
      <c r="D130" s="18">
        <v>88</v>
      </c>
      <c r="E130" s="18">
        <v>24</v>
      </c>
      <c r="F130" s="18">
        <v>145</v>
      </c>
      <c r="G130" s="18">
        <v>34.5</v>
      </c>
      <c r="H130" s="2">
        <v>0.40300000000000002</v>
      </c>
      <c r="I130" s="19">
        <v>40</v>
      </c>
      <c r="J130" t="str">
        <f t="shared" ref="J130:J193" si="2">IF(I130&gt;49,"old",IF(I130&gt;=31,"Middle Age",IF(I130&lt;31,"Adolescent","Invalid")))</f>
        <v>Middle Age</v>
      </c>
      <c r="K130" t="s">
        <v>29</v>
      </c>
      <c r="L130">
        <v>1</v>
      </c>
    </row>
    <row r="131" spans="1:12" x14ac:dyDescent="0.25">
      <c r="A131">
        <v>130</v>
      </c>
      <c r="B131" s="19">
        <v>0</v>
      </c>
      <c r="C131" s="18">
        <v>105</v>
      </c>
      <c r="D131" s="18">
        <v>84</v>
      </c>
      <c r="E131" s="18">
        <v>0</v>
      </c>
      <c r="F131" s="18">
        <v>0</v>
      </c>
      <c r="G131" s="18">
        <v>27.9</v>
      </c>
      <c r="H131" s="2">
        <v>0.74099999999999999</v>
      </c>
      <c r="I131" s="19">
        <v>62</v>
      </c>
      <c r="J131" t="str">
        <f t="shared" si="2"/>
        <v>old</v>
      </c>
      <c r="K131" t="s">
        <v>29</v>
      </c>
      <c r="L131">
        <v>1</v>
      </c>
    </row>
    <row r="132" spans="1:12" x14ac:dyDescent="0.25">
      <c r="A132">
        <v>131</v>
      </c>
      <c r="B132" s="19">
        <v>4</v>
      </c>
      <c r="C132" s="18">
        <v>173</v>
      </c>
      <c r="D132" s="18">
        <v>70</v>
      </c>
      <c r="E132" s="18">
        <v>14</v>
      </c>
      <c r="F132" s="18">
        <v>168</v>
      </c>
      <c r="G132" s="18">
        <v>29.7</v>
      </c>
      <c r="H132" s="2">
        <v>0.36099999999999999</v>
      </c>
      <c r="I132" s="19">
        <v>33</v>
      </c>
      <c r="J132" t="str">
        <f t="shared" si="2"/>
        <v>Middle Age</v>
      </c>
      <c r="K132" t="s">
        <v>29</v>
      </c>
      <c r="L132">
        <v>1</v>
      </c>
    </row>
    <row r="133" spans="1:12" x14ac:dyDescent="0.25">
      <c r="A133">
        <v>132</v>
      </c>
      <c r="B133" s="19">
        <v>9</v>
      </c>
      <c r="C133" s="18">
        <v>122</v>
      </c>
      <c r="D133" s="18">
        <v>56</v>
      </c>
      <c r="E133" s="18">
        <v>0</v>
      </c>
      <c r="F133" s="18">
        <v>0</v>
      </c>
      <c r="G133" s="18">
        <v>33.299999999999997</v>
      </c>
      <c r="H133" s="2">
        <v>1.1140000000000001</v>
      </c>
      <c r="I133" s="19">
        <v>33</v>
      </c>
      <c r="J133" t="str">
        <f t="shared" si="2"/>
        <v>Middle Age</v>
      </c>
      <c r="K133" t="s">
        <v>29</v>
      </c>
      <c r="L133">
        <v>1</v>
      </c>
    </row>
    <row r="134" spans="1:12" x14ac:dyDescent="0.25">
      <c r="A134">
        <v>133</v>
      </c>
      <c r="B134" s="19">
        <v>3</v>
      </c>
      <c r="C134" s="18">
        <v>170</v>
      </c>
      <c r="D134" s="18">
        <v>64</v>
      </c>
      <c r="E134" s="18">
        <v>37</v>
      </c>
      <c r="F134" s="18">
        <v>225</v>
      </c>
      <c r="G134" s="18">
        <v>34.5</v>
      </c>
      <c r="H134" s="2">
        <v>0.35599999999999998</v>
      </c>
      <c r="I134" s="19">
        <v>30</v>
      </c>
      <c r="J134" t="str">
        <f t="shared" si="2"/>
        <v>Adolescent</v>
      </c>
      <c r="K134" t="s">
        <v>29</v>
      </c>
      <c r="L134">
        <v>1</v>
      </c>
    </row>
    <row r="135" spans="1:12" x14ac:dyDescent="0.25">
      <c r="A135">
        <v>134</v>
      </c>
      <c r="B135" s="19">
        <v>8</v>
      </c>
      <c r="C135" s="18">
        <v>84</v>
      </c>
      <c r="D135" s="18">
        <v>74</v>
      </c>
      <c r="E135" s="18">
        <v>31</v>
      </c>
      <c r="F135" s="18">
        <v>0</v>
      </c>
      <c r="G135" s="18">
        <v>38.299999999999997</v>
      </c>
      <c r="H135" s="2">
        <v>0.45700000000000002</v>
      </c>
      <c r="I135" s="19">
        <v>39</v>
      </c>
      <c r="J135" t="str">
        <f t="shared" si="2"/>
        <v>Middle Age</v>
      </c>
      <c r="K135" t="s">
        <v>30</v>
      </c>
      <c r="L135">
        <v>0</v>
      </c>
    </row>
    <row r="136" spans="1:12" x14ac:dyDescent="0.25">
      <c r="A136">
        <v>135</v>
      </c>
      <c r="B136" s="19">
        <v>2</v>
      </c>
      <c r="C136" s="18">
        <v>96</v>
      </c>
      <c r="D136" s="18">
        <v>68</v>
      </c>
      <c r="E136" s="18">
        <v>13</v>
      </c>
      <c r="F136" s="18">
        <v>49</v>
      </c>
      <c r="G136" s="18">
        <v>21.1</v>
      </c>
      <c r="H136" s="2">
        <v>0.64700000000000002</v>
      </c>
      <c r="I136" s="19">
        <v>26</v>
      </c>
      <c r="J136" t="str">
        <f t="shared" si="2"/>
        <v>Adolescent</v>
      </c>
      <c r="K136" t="s">
        <v>30</v>
      </c>
      <c r="L136">
        <v>0</v>
      </c>
    </row>
    <row r="137" spans="1:12" x14ac:dyDescent="0.25">
      <c r="A137">
        <v>136</v>
      </c>
      <c r="B137" s="19">
        <v>2</v>
      </c>
      <c r="C137" s="18">
        <v>125</v>
      </c>
      <c r="D137" s="18">
        <v>60</v>
      </c>
      <c r="E137" s="18">
        <v>20</v>
      </c>
      <c r="F137" s="18">
        <v>140</v>
      </c>
      <c r="G137" s="18">
        <v>33.799999999999997</v>
      </c>
      <c r="H137" s="2">
        <v>8.7999999999999995E-2</v>
      </c>
      <c r="I137" s="19">
        <v>31</v>
      </c>
      <c r="J137" t="str">
        <f t="shared" si="2"/>
        <v>Middle Age</v>
      </c>
      <c r="K137" t="s">
        <v>30</v>
      </c>
      <c r="L137">
        <v>0</v>
      </c>
    </row>
    <row r="138" spans="1:12" x14ac:dyDescent="0.25">
      <c r="A138">
        <v>137</v>
      </c>
      <c r="B138" s="19">
        <v>0</v>
      </c>
      <c r="C138" s="18">
        <v>100</v>
      </c>
      <c r="D138" s="18">
        <v>70</v>
      </c>
      <c r="E138" s="18">
        <v>26</v>
      </c>
      <c r="F138" s="18">
        <v>50</v>
      </c>
      <c r="G138" s="18">
        <v>30.8</v>
      </c>
      <c r="H138" s="2">
        <v>0.59699999999999998</v>
      </c>
      <c r="I138" s="19">
        <v>21</v>
      </c>
      <c r="J138" t="str">
        <f t="shared" si="2"/>
        <v>Adolescent</v>
      </c>
      <c r="K138" t="s">
        <v>30</v>
      </c>
      <c r="L138">
        <v>0</v>
      </c>
    </row>
    <row r="139" spans="1:12" x14ac:dyDescent="0.25">
      <c r="A139">
        <v>138</v>
      </c>
      <c r="B139" s="19">
        <v>0</v>
      </c>
      <c r="C139" s="18">
        <v>93</v>
      </c>
      <c r="D139" s="18">
        <v>60</v>
      </c>
      <c r="E139" s="18">
        <v>25</v>
      </c>
      <c r="F139" s="18">
        <v>92</v>
      </c>
      <c r="G139" s="18">
        <v>28.7</v>
      </c>
      <c r="H139" s="2">
        <v>0.53200000000000003</v>
      </c>
      <c r="I139" s="19">
        <v>22</v>
      </c>
      <c r="J139" t="str">
        <f t="shared" si="2"/>
        <v>Adolescent</v>
      </c>
      <c r="K139" t="s">
        <v>30</v>
      </c>
      <c r="L139">
        <v>0</v>
      </c>
    </row>
    <row r="140" spans="1:12" x14ac:dyDescent="0.25">
      <c r="A140">
        <v>139</v>
      </c>
      <c r="B140" s="19">
        <v>0</v>
      </c>
      <c r="C140" s="18">
        <v>129</v>
      </c>
      <c r="D140" s="18">
        <v>80</v>
      </c>
      <c r="E140" s="18">
        <v>0</v>
      </c>
      <c r="F140" s="18">
        <v>0</v>
      </c>
      <c r="G140" s="18">
        <v>31.2</v>
      </c>
      <c r="H140" s="2">
        <v>0.70299999999999996</v>
      </c>
      <c r="I140" s="19">
        <v>29</v>
      </c>
      <c r="J140" t="str">
        <f t="shared" si="2"/>
        <v>Adolescent</v>
      </c>
      <c r="K140" t="s">
        <v>30</v>
      </c>
      <c r="L140">
        <v>0</v>
      </c>
    </row>
    <row r="141" spans="1:12" x14ac:dyDescent="0.25">
      <c r="A141">
        <v>140</v>
      </c>
      <c r="B141" s="19">
        <v>5</v>
      </c>
      <c r="C141" s="18">
        <v>105</v>
      </c>
      <c r="D141" s="18">
        <v>72</v>
      </c>
      <c r="E141" s="18">
        <v>29</v>
      </c>
      <c r="F141" s="18">
        <v>325</v>
      </c>
      <c r="G141" s="18">
        <v>36.9</v>
      </c>
      <c r="H141" s="2">
        <v>0.159</v>
      </c>
      <c r="I141" s="19">
        <v>28</v>
      </c>
      <c r="J141" t="str">
        <f t="shared" si="2"/>
        <v>Adolescent</v>
      </c>
      <c r="K141" t="s">
        <v>30</v>
      </c>
      <c r="L141">
        <v>0</v>
      </c>
    </row>
    <row r="142" spans="1:12" x14ac:dyDescent="0.25">
      <c r="A142">
        <v>141</v>
      </c>
      <c r="B142" s="19">
        <v>3</v>
      </c>
      <c r="C142" s="18">
        <v>128</v>
      </c>
      <c r="D142" s="18">
        <v>78</v>
      </c>
      <c r="E142" s="18">
        <v>0</v>
      </c>
      <c r="F142" s="18">
        <v>0</v>
      </c>
      <c r="G142" s="18">
        <v>21.1</v>
      </c>
      <c r="H142" s="2">
        <v>0.26800000000000002</v>
      </c>
      <c r="I142" s="19">
        <v>55</v>
      </c>
      <c r="J142" t="str">
        <f t="shared" si="2"/>
        <v>old</v>
      </c>
      <c r="K142" t="s">
        <v>30</v>
      </c>
      <c r="L142">
        <v>0</v>
      </c>
    </row>
    <row r="143" spans="1:12" x14ac:dyDescent="0.25">
      <c r="A143">
        <v>142</v>
      </c>
      <c r="B143" s="19">
        <v>5</v>
      </c>
      <c r="C143" s="18">
        <v>106</v>
      </c>
      <c r="D143" s="18">
        <v>82</v>
      </c>
      <c r="E143" s="18">
        <v>30</v>
      </c>
      <c r="F143" s="18">
        <v>0</v>
      </c>
      <c r="G143" s="18">
        <v>39.5</v>
      </c>
      <c r="H143" s="2">
        <v>0.28599999999999998</v>
      </c>
      <c r="I143" s="19">
        <v>38</v>
      </c>
      <c r="J143" t="str">
        <f t="shared" si="2"/>
        <v>Middle Age</v>
      </c>
      <c r="K143" t="s">
        <v>30</v>
      </c>
      <c r="L143">
        <v>0</v>
      </c>
    </row>
    <row r="144" spans="1:12" x14ac:dyDescent="0.25">
      <c r="A144">
        <v>143</v>
      </c>
      <c r="B144" s="19">
        <v>2</v>
      </c>
      <c r="C144" s="18">
        <v>108</v>
      </c>
      <c r="D144" s="18">
        <v>52</v>
      </c>
      <c r="E144" s="18">
        <v>26</v>
      </c>
      <c r="F144" s="18">
        <v>63</v>
      </c>
      <c r="G144" s="18">
        <v>32.5</v>
      </c>
      <c r="H144" s="2">
        <v>0.318</v>
      </c>
      <c r="I144" s="19">
        <v>22</v>
      </c>
      <c r="J144" t="str">
        <f t="shared" si="2"/>
        <v>Adolescent</v>
      </c>
      <c r="K144" t="s">
        <v>30</v>
      </c>
      <c r="L144">
        <v>0</v>
      </c>
    </row>
    <row r="145" spans="1:12" x14ac:dyDescent="0.25">
      <c r="A145">
        <v>144</v>
      </c>
      <c r="B145" s="19">
        <v>10</v>
      </c>
      <c r="C145" s="18">
        <v>108</v>
      </c>
      <c r="D145" s="18">
        <v>66</v>
      </c>
      <c r="E145" s="18">
        <v>0</v>
      </c>
      <c r="F145" s="18">
        <v>0</v>
      </c>
      <c r="G145" s="18">
        <v>32.4</v>
      </c>
      <c r="H145" s="2">
        <v>0.27200000000000002</v>
      </c>
      <c r="I145" s="19">
        <v>42</v>
      </c>
      <c r="J145" t="str">
        <f t="shared" si="2"/>
        <v>Middle Age</v>
      </c>
      <c r="K145" t="s">
        <v>29</v>
      </c>
      <c r="L145">
        <v>1</v>
      </c>
    </row>
    <row r="146" spans="1:12" x14ac:dyDescent="0.25">
      <c r="A146">
        <v>145</v>
      </c>
      <c r="B146" s="19">
        <v>4</v>
      </c>
      <c r="C146" s="18">
        <v>154</v>
      </c>
      <c r="D146" s="18">
        <v>62</v>
      </c>
      <c r="E146" s="18">
        <v>31</v>
      </c>
      <c r="F146" s="18">
        <v>284</v>
      </c>
      <c r="G146" s="18">
        <v>32.799999999999997</v>
      </c>
      <c r="H146" s="2">
        <v>0.23699999999999999</v>
      </c>
      <c r="I146" s="19">
        <v>23</v>
      </c>
      <c r="J146" t="str">
        <f t="shared" si="2"/>
        <v>Adolescent</v>
      </c>
      <c r="K146" t="s">
        <v>30</v>
      </c>
      <c r="L146">
        <v>0</v>
      </c>
    </row>
    <row r="147" spans="1:12" x14ac:dyDescent="0.25">
      <c r="A147">
        <v>146</v>
      </c>
      <c r="B147" s="19">
        <v>0</v>
      </c>
      <c r="C147" s="18">
        <v>102</v>
      </c>
      <c r="D147" s="18">
        <v>75</v>
      </c>
      <c r="E147" s="18">
        <v>23</v>
      </c>
      <c r="F147" s="18">
        <v>0</v>
      </c>
      <c r="G147" s="18">
        <v>0</v>
      </c>
      <c r="H147" s="2">
        <v>0.57199999999999995</v>
      </c>
      <c r="I147" s="19">
        <v>21</v>
      </c>
      <c r="J147" t="str">
        <f t="shared" si="2"/>
        <v>Adolescent</v>
      </c>
      <c r="K147" t="s">
        <v>30</v>
      </c>
      <c r="L147">
        <v>0</v>
      </c>
    </row>
    <row r="148" spans="1:12" x14ac:dyDescent="0.25">
      <c r="A148">
        <v>147</v>
      </c>
      <c r="B148" s="19">
        <v>9</v>
      </c>
      <c r="C148" s="18">
        <v>57</v>
      </c>
      <c r="D148" s="18">
        <v>80</v>
      </c>
      <c r="E148" s="18">
        <v>37</v>
      </c>
      <c r="F148" s="18">
        <v>0</v>
      </c>
      <c r="G148" s="18">
        <v>32.799999999999997</v>
      </c>
      <c r="H148" s="2">
        <v>9.6000000000000002E-2</v>
      </c>
      <c r="I148" s="19">
        <v>41</v>
      </c>
      <c r="J148" t="str">
        <f t="shared" si="2"/>
        <v>Middle Age</v>
      </c>
      <c r="K148" t="s">
        <v>30</v>
      </c>
      <c r="L148">
        <v>0</v>
      </c>
    </row>
    <row r="149" spans="1:12" x14ac:dyDescent="0.25">
      <c r="A149">
        <v>148</v>
      </c>
      <c r="B149" s="19">
        <v>2</v>
      </c>
      <c r="C149" s="18">
        <v>106</v>
      </c>
      <c r="D149" s="18">
        <v>64</v>
      </c>
      <c r="E149" s="18">
        <v>35</v>
      </c>
      <c r="F149" s="18">
        <v>119</v>
      </c>
      <c r="G149" s="18">
        <v>30.5</v>
      </c>
      <c r="H149" s="2">
        <v>1.4</v>
      </c>
      <c r="I149" s="19">
        <v>34</v>
      </c>
      <c r="J149" t="str">
        <f t="shared" si="2"/>
        <v>Middle Age</v>
      </c>
      <c r="K149" t="s">
        <v>30</v>
      </c>
      <c r="L149">
        <v>0</v>
      </c>
    </row>
    <row r="150" spans="1:12" x14ac:dyDescent="0.25">
      <c r="A150">
        <v>149</v>
      </c>
      <c r="B150" s="19">
        <v>5</v>
      </c>
      <c r="C150" s="18">
        <v>147</v>
      </c>
      <c r="D150" s="18">
        <v>78</v>
      </c>
      <c r="E150" s="18">
        <v>0</v>
      </c>
      <c r="F150" s="18">
        <v>0</v>
      </c>
      <c r="G150" s="18">
        <v>33.700000000000003</v>
      </c>
      <c r="H150" s="2">
        <v>0.218</v>
      </c>
      <c r="I150" s="19">
        <v>65</v>
      </c>
      <c r="J150" t="str">
        <f t="shared" si="2"/>
        <v>old</v>
      </c>
      <c r="K150" t="s">
        <v>30</v>
      </c>
      <c r="L150">
        <v>0</v>
      </c>
    </row>
    <row r="151" spans="1:12" x14ac:dyDescent="0.25">
      <c r="A151">
        <v>150</v>
      </c>
      <c r="B151" s="19">
        <v>2</v>
      </c>
      <c r="C151" s="18">
        <v>90</v>
      </c>
      <c r="D151" s="18">
        <v>70</v>
      </c>
      <c r="E151" s="18">
        <v>17</v>
      </c>
      <c r="F151" s="18">
        <v>0</v>
      </c>
      <c r="G151" s="18">
        <v>27.3</v>
      </c>
      <c r="H151" s="2">
        <v>8.5000000000000006E-2</v>
      </c>
      <c r="I151" s="19">
        <v>22</v>
      </c>
      <c r="J151" t="str">
        <f t="shared" si="2"/>
        <v>Adolescent</v>
      </c>
      <c r="K151" t="s">
        <v>30</v>
      </c>
      <c r="L151">
        <v>0</v>
      </c>
    </row>
    <row r="152" spans="1:12" x14ac:dyDescent="0.25">
      <c r="A152">
        <v>151</v>
      </c>
      <c r="B152" s="19">
        <v>1</v>
      </c>
      <c r="C152" s="18">
        <v>136</v>
      </c>
      <c r="D152" s="18">
        <v>74</v>
      </c>
      <c r="E152" s="18">
        <v>50</v>
      </c>
      <c r="F152" s="18">
        <v>204</v>
      </c>
      <c r="G152" s="18">
        <v>37.4</v>
      </c>
      <c r="H152" s="2">
        <v>0.39900000000000002</v>
      </c>
      <c r="I152" s="19">
        <v>24</v>
      </c>
      <c r="J152" t="str">
        <f t="shared" si="2"/>
        <v>Adolescent</v>
      </c>
      <c r="K152" t="s">
        <v>30</v>
      </c>
      <c r="L152">
        <v>0</v>
      </c>
    </row>
    <row r="153" spans="1:12" x14ac:dyDescent="0.25">
      <c r="A153">
        <v>152</v>
      </c>
      <c r="B153" s="19">
        <v>4</v>
      </c>
      <c r="C153" s="18">
        <v>114</v>
      </c>
      <c r="D153" s="18">
        <v>65</v>
      </c>
      <c r="E153" s="18">
        <v>0</v>
      </c>
      <c r="F153" s="18">
        <v>0</v>
      </c>
      <c r="G153" s="18">
        <v>21.9</v>
      </c>
      <c r="H153" s="2">
        <v>0.432</v>
      </c>
      <c r="I153" s="19">
        <v>37</v>
      </c>
      <c r="J153" t="str">
        <f t="shared" si="2"/>
        <v>Middle Age</v>
      </c>
      <c r="K153" t="s">
        <v>30</v>
      </c>
      <c r="L153">
        <v>0</v>
      </c>
    </row>
    <row r="154" spans="1:12" x14ac:dyDescent="0.25">
      <c r="A154">
        <v>153</v>
      </c>
      <c r="B154" s="19">
        <v>9</v>
      </c>
      <c r="C154" s="18">
        <v>156</v>
      </c>
      <c r="D154" s="18">
        <v>86</v>
      </c>
      <c r="E154" s="18">
        <v>28</v>
      </c>
      <c r="F154" s="18">
        <v>155</v>
      </c>
      <c r="G154" s="18">
        <v>34.299999999999997</v>
      </c>
      <c r="H154" s="2">
        <v>1.1890000000000001</v>
      </c>
      <c r="I154" s="19">
        <v>42</v>
      </c>
      <c r="J154" t="str">
        <f t="shared" si="2"/>
        <v>Middle Age</v>
      </c>
      <c r="K154" t="s">
        <v>29</v>
      </c>
      <c r="L154">
        <v>1</v>
      </c>
    </row>
    <row r="155" spans="1:12" x14ac:dyDescent="0.25">
      <c r="A155">
        <v>154</v>
      </c>
      <c r="B155" s="19">
        <v>1</v>
      </c>
      <c r="C155" s="18">
        <v>153</v>
      </c>
      <c r="D155" s="18">
        <v>82</v>
      </c>
      <c r="E155" s="18">
        <v>42</v>
      </c>
      <c r="F155" s="18">
        <v>485</v>
      </c>
      <c r="G155" s="18">
        <v>40.6</v>
      </c>
      <c r="H155" s="2">
        <v>0.68700000000000006</v>
      </c>
      <c r="I155" s="19">
        <v>23</v>
      </c>
      <c r="J155" t="str">
        <f t="shared" si="2"/>
        <v>Adolescent</v>
      </c>
      <c r="K155" t="s">
        <v>30</v>
      </c>
      <c r="L155">
        <v>0</v>
      </c>
    </row>
    <row r="156" spans="1:12" x14ac:dyDescent="0.25">
      <c r="A156">
        <v>155</v>
      </c>
      <c r="B156" s="19">
        <v>8</v>
      </c>
      <c r="C156" s="18">
        <v>188</v>
      </c>
      <c r="D156" s="18">
        <v>78</v>
      </c>
      <c r="E156" s="18">
        <v>0</v>
      </c>
      <c r="F156" s="18">
        <v>0</v>
      </c>
      <c r="G156" s="18">
        <v>47.9</v>
      </c>
      <c r="H156" s="2">
        <v>0.13700000000000001</v>
      </c>
      <c r="I156" s="19">
        <v>43</v>
      </c>
      <c r="J156" t="str">
        <f t="shared" si="2"/>
        <v>Middle Age</v>
      </c>
      <c r="K156" t="s">
        <v>29</v>
      </c>
      <c r="L156">
        <v>1</v>
      </c>
    </row>
    <row r="157" spans="1:12" x14ac:dyDescent="0.25">
      <c r="A157">
        <v>156</v>
      </c>
      <c r="B157" s="19">
        <v>7</v>
      </c>
      <c r="C157" s="18">
        <v>152</v>
      </c>
      <c r="D157" s="18">
        <v>88</v>
      </c>
      <c r="E157" s="18">
        <v>44</v>
      </c>
      <c r="F157" s="18">
        <v>0</v>
      </c>
      <c r="G157" s="18">
        <v>50</v>
      </c>
      <c r="H157" s="2">
        <v>0.33700000000000002</v>
      </c>
      <c r="I157" s="19">
        <v>36</v>
      </c>
      <c r="J157" t="str">
        <f t="shared" si="2"/>
        <v>Middle Age</v>
      </c>
      <c r="K157" t="s">
        <v>29</v>
      </c>
      <c r="L157">
        <v>1</v>
      </c>
    </row>
    <row r="158" spans="1:12" x14ac:dyDescent="0.25">
      <c r="A158">
        <v>157</v>
      </c>
      <c r="B158" s="19">
        <v>2</v>
      </c>
      <c r="C158" s="18">
        <v>99</v>
      </c>
      <c r="D158" s="18">
        <v>52</v>
      </c>
      <c r="E158" s="18">
        <v>15</v>
      </c>
      <c r="F158" s="18">
        <v>94</v>
      </c>
      <c r="G158" s="18">
        <v>24.6</v>
      </c>
      <c r="H158" s="2">
        <v>0.63700000000000001</v>
      </c>
      <c r="I158" s="19">
        <v>21</v>
      </c>
      <c r="J158" t="str">
        <f t="shared" si="2"/>
        <v>Adolescent</v>
      </c>
      <c r="K158" t="s">
        <v>30</v>
      </c>
      <c r="L158">
        <v>0</v>
      </c>
    </row>
    <row r="159" spans="1:12" x14ac:dyDescent="0.25">
      <c r="A159">
        <v>158</v>
      </c>
      <c r="B159" s="19">
        <v>1</v>
      </c>
      <c r="C159" s="18">
        <v>109</v>
      </c>
      <c r="D159" s="18">
        <v>56</v>
      </c>
      <c r="E159" s="18">
        <v>21</v>
      </c>
      <c r="F159" s="18">
        <v>135</v>
      </c>
      <c r="G159" s="18">
        <v>25.2</v>
      </c>
      <c r="H159" s="2">
        <v>0.83299999999999996</v>
      </c>
      <c r="I159" s="19">
        <v>23</v>
      </c>
      <c r="J159" t="str">
        <f t="shared" si="2"/>
        <v>Adolescent</v>
      </c>
      <c r="K159" t="s">
        <v>30</v>
      </c>
      <c r="L159">
        <v>0</v>
      </c>
    </row>
    <row r="160" spans="1:12" x14ac:dyDescent="0.25">
      <c r="A160">
        <v>159</v>
      </c>
      <c r="B160" s="19">
        <v>2</v>
      </c>
      <c r="C160" s="18">
        <v>88</v>
      </c>
      <c r="D160" s="18">
        <v>74</v>
      </c>
      <c r="E160" s="18">
        <v>19</v>
      </c>
      <c r="F160" s="18">
        <v>53</v>
      </c>
      <c r="G160" s="18">
        <v>29</v>
      </c>
      <c r="H160" s="2">
        <v>0.22900000000000001</v>
      </c>
      <c r="I160" s="19">
        <v>22</v>
      </c>
      <c r="J160" t="str">
        <f t="shared" si="2"/>
        <v>Adolescent</v>
      </c>
      <c r="K160" t="s">
        <v>30</v>
      </c>
      <c r="L160">
        <v>0</v>
      </c>
    </row>
    <row r="161" spans="1:12" x14ac:dyDescent="0.25">
      <c r="A161">
        <v>160</v>
      </c>
      <c r="B161" s="19">
        <v>17</v>
      </c>
      <c r="C161" s="18">
        <v>163</v>
      </c>
      <c r="D161" s="18">
        <v>72</v>
      </c>
      <c r="E161" s="18">
        <v>41</v>
      </c>
      <c r="F161" s="18">
        <v>114</v>
      </c>
      <c r="G161" s="18">
        <v>40.9</v>
      </c>
      <c r="H161" s="2">
        <v>0.81699999999999995</v>
      </c>
      <c r="I161" s="19">
        <v>47</v>
      </c>
      <c r="J161" t="str">
        <f t="shared" si="2"/>
        <v>Middle Age</v>
      </c>
      <c r="K161" t="s">
        <v>29</v>
      </c>
      <c r="L161">
        <v>1</v>
      </c>
    </row>
    <row r="162" spans="1:12" x14ac:dyDescent="0.25">
      <c r="A162">
        <v>161</v>
      </c>
      <c r="B162" s="19">
        <v>4</v>
      </c>
      <c r="C162" s="18">
        <v>151</v>
      </c>
      <c r="D162" s="18">
        <v>90</v>
      </c>
      <c r="E162" s="18">
        <v>38</v>
      </c>
      <c r="F162" s="18">
        <v>0</v>
      </c>
      <c r="G162" s="18">
        <v>29.7</v>
      </c>
      <c r="H162" s="2">
        <v>0.29399999999999998</v>
      </c>
      <c r="I162" s="19">
        <v>36</v>
      </c>
      <c r="J162" t="str">
        <f t="shared" si="2"/>
        <v>Middle Age</v>
      </c>
      <c r="K162" t="s">
        <v>30</v>
      </c>
      <c r="L162">
        <v>0</v>
      </c>
    </row>
    <row r="163" spans="1:12" x14ac:dyDescent="0.25">
      <c r="A163">
        <v>162</v>
      </c>
      <c r="B163" s="19">
        <v>7</v>
      </c>
      <c r="C163" s="18">
        <v>102</v>
      </c>
      <c r="D163" s="18">
        <v>74</v>
      </c>
      <c r="E163" s="18">
        <v>40</v>
      </c>
      <c r="F163" s="18">
        <v>105</v>
      </c>
      <c r="G163" s="18">
        <v>37.200000000000003</v>
      </c>
      <c r="H163" s="2">
        <v>0.20399999999999999</v>
      </c>
      <c r="I163" s="19">
        <v>45</v>
      </c>
      <c r="J163" t="str">
        <f t="shared" si="2"/>
        <v>Middle Age</v>
      </c>
      <c r="K163" t="s">
        <v>30</v>
      </c>
      <c r="L163">
        <v>0</v>
      </c>
    </row>
    <row r="164" spans="1:12" x14ac:dyDescent="0.25">
      <c r="A164">
        <v>163</v>
      </c>
      <c r="B164" s="19">
        <v>0</v>
      </c>
      <c r="C164" s="18">
        <v>114</v>
      </c>
      <c r="D164" s="18">
        <v>80</v>
      </c>
      <c r="E164" s="18">
        <v>34</v>
      </c>
      <c r="F164" s="18">
        <v>285</v>
      </c>
      <c r="G164" s="18">
        <v>44.2</v>
      </c>
      <c r="H164" s="2">
        <v>0.16700000000000001</v>
      </c>
      <c r="I164" s="19">
        <v>27</v>
      </c>
      <c r="J164" t="str">
        <f t="shared" si="2"/>
        <v>Adolescent</v>
      </c>
      <c r="K164" t="s">
        <v>30</v>
      </c>
      <c r="L164">
        <v>0</v>
      </c>
    </row>
    <row r="165" spans="1:12" x14ac:dyDescent="0.25">
      <c r="A165">
        <v>164</v>
      </c>
      <c r="B165" s="19">
        <v>2</v>
      </c>
      <c r="C165" s="18">
        <v>100</v>
      </c>
      <c r="D165" s="18">
        <v>64</v>
      </c>
      <c r="E165" s="18">
        <v>23</v>
      </c>
      <c r="F165" s="18">
        <v>0</v>
      </c>
      <c r="G165" s="18">
        <v>29.7</v>
      </c>
      <c r="H165" s="2">
        <v>0.36799999999999999</v>
      </c>
      <c r="I165" s="19">
        <v>21</v>
      </c>
      <c r="J165" t="str">
        <f t="shared" si="2"/>
        <v>Adolescent</v>
      </c>
      <c r="K165" t="s">
        <v>30</v>
      </c>
      <c r="L165">
        <v>0</v>
      </c>
    </row>
    <row r="166" spans="1:12" x14ac:dyDescent="0.25">
      <c r="A166">
        <v>165</v>
      </c>
      <c r="B166" s="19">
        <v>0</v>
      </c>
      <c r="C166" s="18">
        <v>131</v>
      </c>
      <c r="D166" s="18">
        <v>88</v>
      </c>
      <c r="E166" s="18">
        <v>0</v>
      </c>
      <c r="F166" s="18">
        <v>0</v>
      </c>
      <c r="G166" s="18">
        <v>31.6</v>
      </c>
      <c r="H166" s="2">
        <v>0.74299999999999999</v>
      </c>
      <c r="I166" s="19">
        <v>32</v>
      </c>
      <c r="J166" t="str">
        <f t="shared" si="2"/>
        <v>Middle Age</v>
      </c>
      <c r="K166" t="s">
        <v>29</v>
      </c>
      <c r="L166">
        <v>1</v>
      </c>
    </row>
    <row r="167" spans="1:12" x14ac:dyDescent="0.25">
      <c r="A167">
        <v>166</v>
      </c>
      <c r="B167" s="19">
        <v>6</v>
      </c>
      <c r="C167" s="18">
        <v>104</v>
      </c>
      <c r="D167" s="18">
        <v>74</v>
      </c>
      <c r="E167" s="18">
        <v>18</v>
      </c>
      <c r="F167" s="18">
        <v>156</v>
      </c>
      <c r="G167" s="18">
        <v>29.9</v>
      </c>
      <c r="H167" s="2">
        <v>0.72199999999999998</v>
      </c>
      <c r="I167" s="19">
        <v>41</v>
      </c>
      <c r="J167" t="str">
        <f t="shared" si="2"/>
        <v>Middle Age</v>
      </c>
      <c r="K167" t="s">
        <v>29</v>
      </c>
      <c r="L167">
        <v>1</v>
      </c>
    </row>
    <row r="168" spans="1:12" x14ac:dyDescent="0.25">
      <c r="A168">
        <v>167</v>
      </c>
      <c r="B168" s="19">
        <v>3</v>
      </c>
      <c r="C168" s="18">
        <v>148</v>
      </c>
      <c r="D168" s="18">
        <v>66</v>
      </c>
      <c r="E168" s="18">
        <v>25</v>
      </c>
      <c r="F168" s="18">
        <v>0</v>
      </c>
      <c r="G168" s="18">
        <v>32.5</v>
      </c>
      <c r="H168" s="2">
        <v>0.25600000000000001</v>
      </c>
      <c r="I168" s="19">
        <v>22</v>
      </c>
      <c r="J168" t="str">
        <f t="shared" si="2"/>
        <v>Adolescent</v>
      </c>
      <c r="K168" t="s">
        <v>30</v>
      </c>
      <c r="L168">
        <v>0</v>
      </c>
    </row>
    <row r="169" spans="1:12" x14ac:dyDescent="0.25">
      <c r="A169">
        <v>168</v>
      </c>
      <c r="B169" s="19">
        <v>4</v>
      </c>
      <c r="C169" s="18">
        <v>120</v>
      </c>
      <c r="D169" s="18">
        <v>68</v>
      </c>
      <c r="E169" s="18">
        <v>0</v>
      </c>
      <c r="F169" s="18">
        <v>0</v>
      </c>
      <c r="G169" s="18">
        <v>29.6</v>
      </c>
      <c r="H169" s="2">
        <v>0.70899999999999996</v>
      </c>
      <c r="I169" s="19">
        <v>34</v>
      </c>
      <c r="J169" t="str">
        <f t="shared" si="2"/>
        <v>Middle Age</v>
      </c>
      <c r="K169" t="s">
        <v>30</v>
      </c>
      <c r="L169">
        <v>0</v>
      </c>
    </row>
    <row r="170" spans="1:12" x14ac:dyDescent="0.25">
      <c r="A170">
        <v>169</v>
      </c>
      <c r="B170" s="19">
        <v>4</v>
      </c>
      <c r="C170" s="18">
        <v>110</v>
      </c>
      <c r="D170" s="18">
        <v>66</v>
      </c>
      <c r="E170" s="18">
        <v>0</v>
      </c>
      <c r="F170" s="18">
        <v>0</v>
      </c>
      <c r="G170" s="18">
        <v>31.9</v>
      </c>
      <c r="H170" s="2">
        <v>0.47099999999999997</v>
      </c>
      <c r="I170" s="19">
        <v>29</v>
      </c>
      <c r="J170" t="str">
        <f t="shared" si="2"/>
        <v>Adolescent</v>
      </c>
      <c r="K170" t="s">
        <v>30</v>
      </c>
      <c r="L170">
        <v>0</v>
      </c>
    </row>
    <row r="171" spans="1:12" x14ac:dyDescent="0.25">
      <c r="A171">
        <v>170</v>
      </c>
      <c r="B171" s="19">
        <v>3</v>
      </c>
      <c r="C171" s="18">
        <v>111</v>
      </c>
      <c r="D171" s="18">
        <v>90</v>
      </c>
      <c r="E171" s="18">
        <v>12</v>
      </c>
      <c r="F171" s="18">
        <v>78</v>
      </c>
      <c r="G171" s="18">
        <v>28.4</v>
      </c>
      <c r="H171" s="2">
        <v>0.495</v>
      </c>
      <c r="I171" s="19">
        <v>29</v>
      </c>
      <c r="J171" t="str">
        <f t="shared" si="2"/>
        <v>Adolescent</v>
      </c>
      <c r="K171" t="s">
        <v>30</v>
      </c>
      <c r="L171">
        <v>0</v>
      </c>
    </row>
    <row r="172" spans="1:12" x14ac:dyDescent="0.25">
      <c r="A172">
        <v>171</v>
      </c>
      <c r="B172" s="19">
        <v>6</v>
      </c>
      <c r="C172" s="18">
        <v>102</v>
      </c>
      <c r="D172" s="18">
        <v>82</v>
      </c>
      <c r="E172" s="18">
        <v>0</v>
      </c>
      <c r="F172" s="18">
        <v>0</v>
      </c>
      <c r="G172" s="18">
        <v>30.8</v>
      </c>
      <c r="H172" s="2">
        <v>0.18</v>
      </c>
      <c r="I172" s="19">
        <v>36</v>
      </c>
      <c r="J172" t="str">
        <f t="shared" si="2"/>
        <v>Middle Age</v>
      </c>
      <c r="K172" t="s">
        <v>29</v>
      </c>
      <c r="L172">
        <v>1</v>
      </c>
    </row>
    <row r="173" spans="1:12" x14ac:dyDescent="0.25">
      <c r="A173">
        <v>172</v>
      </c>
      <c r="B173" s="19">
        <v>6</v>
      </c>
      <c r="C173" s="18">
        <v>134</v>
      </c>
      <c r="D173" s="18">
        <v>70</v>
      </c>
      <c r="E173" s="18">
        <v>23</v>
      </c>
      <c r="F173" s="18">
        <v>130</v>
      </c>
      <c r="G173" s="18">
        <v>35.4</v>
      </c>
      <c r="H173" s="2">
        <v>0.54200000000000004</v>
      </c>
      <c r="I173" s="19">
        <v>29</v>
      </c>
      <c r="J173" t="str">
        <f t="shared" si="2"/>
        <v>Adolescent</v>
      </c>
      <c r="K173" t="s">
        <v>29</v>
      </c>
      <c r="L173">
        <v>1</v>
      </c>
    </row>
    <row r="174" spans="1:12" x14ac:dyDescent="0.25">
      <c r="A174">
        <v>173</v>
      </c>
      <c r="B174" s="19">
        <v>2</v>
      </c>
      <c r="C174" s="18">
        <v>87</v>
      </c>
      <c r="D174" s="18">
        <v>0</v>
      </c>
      <c r="E174" s="18">
        <v>23</v>
      </c>
      <c r="F174" s="18">
        <v>0</v>
      </c>
      <c r="G174" s="18">
        <v>28.9</v>
      </c>
      <c r="H174" s="2">
        <v>0.77300000000000002</v>
      </c>
      <c r="I174" s="19">
        <v>25</v>
      </c>
      <c r="J174" t="str">
        <f t="shared" si="2"/>
        <v>Adolescent</v>
      </c>
      <c r="K174" t="s">
        <v>30</v>
      </c>
      <c r="L174">
        <v>0</v>
      </c>
    </row>
    <row r="175" spans="1:12" x14ac:dyDescent="0.25">
      <c r="A175">
        <v>174</v>
      </c>
      <c r="B175" s="19">
        <v>1</v>
      </c>
      <c r="C175" s="18">
        <v>79</v>
      </c>
      <c r="D175" s="18">
        <v>60</v>
      </c>
      <c r="E175" s="18">
        <v>42</v>
      </c>
      <c r="F175" s="18">
        <v>48</v>
      </c>
      <c r="G175" s="18">
        <v>43.5</v>
      </c>
      <c r="H175" s="2">
        <v>0.67800000000000005</v>
      </c>
      <c r="I175" s="19">
        <v>23</v>
      </c>
      <c r="J175" t="str">
        <f t="shared" si="2"/>
        <v>Adolescent</v>
      </c>
      <c r="K175" t="s">
        <v>30</v>
      </c>
      <c r="L175">
        <v>0</v>
      </c>
    </row>
    <row r="176" spans="1:12" x14ac:dyDescent="0.25">
      <c r="A176">
        <v>175</v>
      </c>
      <c r="B176" s="19">
        <v>2</v>
      </c>
      <c r="C176" s="18">
        <v>75</v>
      </c>
      <c r="D176" s="18">
        <v>64</v>
      </c>
      <c r="E176" s="18">
        <v>24</v>
      </c>
      <c r="F176" s="18">
        <v>55</v>
      </c>
      <c r="G176" s="18">
        <v>29.7</v>
      </c>
      <c r="H176" s="2">
        <v>0.37</v>
      </c>
      <c r="I176" s="19">
        <v>33</v>
      </c>
      <c r="J176" t="str">
        <f t="shared" si="2"/>
        <v>Middle Age</v>
      </c>
      <c r="K176" t="s">
        <v>30</v>
      </c>
      <c r="L176">
        <v>0</v>
      </c>
    </row>
    <row r="177" spans="1:12" x14ac:dyDescent="0.25">
      <c r="A177">
        <v>176</v>
      </c>
      <c r="B177" s="19">
        <v>8</v>
      </c>
      <c r="C177" s="18">
        <v>179</v>
      </c>
      <c r="D177" s="18">
        <v>72</v>
      </c>
      <c r="E177" s="18">
        <v>42</v>
      </c>
      <c r="F177" s="18">
        <v>130</v>
      </c>
      <c r="G177" s="18">
        <v>32.700000000000003</v>
      </c>
      <c r="H177" s="2">
        <v>0.71899999999999997</v>
      </c>
      <c r="I177" s="19">
        <v>36</v>
      </c>
      <c r="J177" t="str">
        <f t="shared" si="2"/>
        <v>Middle Age</v>
      </c>
      <c r="K177" t="s">
        <v>29</v>
      </c>
      <c r="L177">
        <v>1</v>
      </c>
    </row>
    <row r="178" spans="1:12" x14ac:dyDescent="0.25">
      <c r="A178">
        <v>177</v>
      </c>
      <c r="B178" s="19">
        <v>6</v>
      </c>
      <c r="C178" s="18">
        <v>85</v>
      </c>
      <c r="D178" s="18">
        <v>78</v>
      </c>
      <c r="E178" s="18">
        <v>0</v>
      </c>
      <c r="F178" s="18">
        <v>0</v>
      </c>
      <c r="G178" s="18">
        <v>31.2</v>
      </c>
      <c r="H178" s="2">
        <v>0.38200000000000001</v>
      </c>
      <c r="I178" s="19">
        <v>42</v>
      </c>
      <c r="J178" t="str">
        <f t="shared" si="2"/>
        <v>Middle Age</v>
      </c>
      <c r="K178" t="s">
        <v>30</v>
      </c>
      <c r="L178">
        <v>0</v>
      </c>
    </row>
    <row r="179" spans="1:12" x14ac:dyDescent="0.25">
      <c r="A179">
        <v>178</v>
      </c>
      <c r="B179" s="19">
        <v>0</v>
      </c>
      <c r="C179" s="18">
        <v>129</v>
      </c>
      <c r="D179" s="18">
        <v>110</v>
      </c>
      <c r="E179" s="18">
        <v>46</v>
      </c>
      <c r="F179" s="18">
        <v>130</v>
      </c>
      <c r="G179" s="18">
        <v>67.099999999999994</v>
      </c>
      <c r="H179" s="2">
        <v>0.31900000000000001</v>
      </c>
      <c r="I179" s="19">
        <v>26</v>
      </c>
      <c r="J179" t="str">
        <f t="shared" si="2"/>
        <v>Adolescent</v>
      </c>
      <c r="K179" t="s">
        <v>29</v>
      </c>
      <c r="L179">
        <v>1</v>
      </c>
    </row>
    <row r="180" spans="1:12" x14ac:dyDescent="0.25">
      <c r="A180">
        <v>179</v>
      </c>
      <c r="B180" s="19">
        <v>5</v>
      </c>
      <c r="C180" s="18">
        <v>143</v>
      </c>
      <c r="D180" s="18">
        <v>78</v>
      </c>
      <c r="E180" s="18">
        <v>0</v>
      </c>
      <c r="F180" s="18">
        <v>0</v>
      </c>
      <c r="G180" s="18">
        <v>45</v>
      </c>
      <c r="H180" s="2">
        <v>0.19</v>
      </c>
      <c r="I180" s="19">
        <v>47</v>
      </c>
      <c r="J180" t="str">
        <f t="shared" si="2"/>
        <v>Middle Age</v>
      </c>
      <c r="K180" t="s">
        <v>30</v>
      </c>
      <c r="L180">
        <v>0</v>
      </c>
    </row>
    <row r="181" spans="1:12" x14ac:dyDescent="0.25">
      <c r="A181">
        <v>180</v>
      </c>
      <c r="B181" s="19">
        <v>5</v>
      </c>
      <c r="C181" s="18">
        <v>130</v>
      </c>
      <c r="D181" s="18">
        <v>82</v>
      </c>
      <c r="E181" s="18">
        <v>0</v>
      </c>
      <c r="F181" s="18">
        <v>0</v>
      </c>
      <c r="G181" s="18">
        <v>39.1</v>
      </c>
      <c r="H181" s="2">
        <v>0.95599999999999996</v>
      </c>
      <c r="I181" s="19">
        <v>37</v>
      </c>
      <c r="J181" t="str">
        <f t="shared" si="2"/>
        <v>Middle Age</v>
      </c>
      <c r="K181" t="s">
        <v>29</v>
      </c>
      <c r="L181">
        <v>1</v>
      </c>
    </row>
    <row r="182" spans="1:12" x14ac:dyDescent="0.25">
      <c r="A182">
        <v>181</v>
      </c>
      <c r="B182" s="19">
        <v>6</v>
      </c>
      <c r="C182" s="18">
        <v>87</v>
      </c>
      <c r="D182" s="18">
        <v>80</v>
      </c>
      <c r="E182" s="18">
        <v>0</v>
      </c>
      <c r="F182" s="18">
        <v>0</v>
      </c>
      <c r="G182" s="18">
        <v>23.2</v>
      </c>
      <c r="H182" s="2">
        <v>8.4000000000000005E-2</v>
      </c>
      <c r="I182" s="19">
        <v>32</v>
      </c>
      <c r="J182" t="str">
        <f t="shared" si="2"/>
        <v>Middle Age</v>
      </c>
      <c r="K182" t="s">
        <v>30</v>
      </c>
      <c r="L182">
        <v>0</v>
      </c>
    </row>
    <row r="183" spans="1:12" x14ac:dyDescent="0.25">
      <c r="A183">
        <v>182</v>
      </c>
      <c r="B183" s="19">
        <v>0</v>
      </c>
      <c r="C183" s="18">
        <v>119</v>
      </c>
      <c r="D183" s="18">
        <v>64</v>
      </c>
      <c r="E183" s="18">
        <v>18</v>
      </c>
      <c r="F183" s="18">
        <v>92</v>
      </c>
      <c r="G183" s="18">
        <v>34.9</v>
      </c>
      <c r="H183" s="2">
        <v>0.72499999999999998</v>
      </c>
      <c r="I183" s="19">
        <v>23</v>
      </c>
      <c r="J183" t="str">
        <f t="shared" si="2"/>
        <v>Adolescent</v>
      </c>
      <c r="K183" t="s">
        <v>30</v>
      </c>
      <c r="L183">
        <v>0</v>
      </c>
    </row>
    <row r="184" spans="1:12" x14ac:dyDescent="0.25">
      <c r="A184">
        <v>183</v>
      </c>
      <c r="B184" s="19">
        <v>1</v>
      </c>
      <c r="C184" s="18">
        <v>0</v>
      </c>
      <c r="D184" s="18">
        <v>74</v>
      </c>
      <c r="E184" s="18">
        <v>20</v>
      </c>
      <c r="F184" s="18">
        <v>23</v>
      </c>
      <c r="G184" s="18">
        <v>27.7</v>
      </c>
      <c r="H184" s="2">
        <v>0.29899999999999999</v>
      </c>
      <c r="I184" s="19">
        <v>21</v>
      </c>
      <c r="J184" t="str">
        <f t="shared" si="2"/>
        <v>Adolescent</v>
      </c>
      <c r="K184" t="s">
        <v>30</v>
      </c>
      <c r="L184">
        <v>0</v>
      </c>
    </row>
    <row r="185" spans="1:12" x14ac:dyDescent="0.25">
      <c r="A185">
        <v>184</v>
      </c>
      <c r="B185" s="19">
        <v>5</v>
      </c>
      <c r="C185" s="18">
        <v>73</v>
      </c>
      <c r="D185" s="18">
        <v>60</v>
      </c>
      <c r="E185" s="18">
        <v>0</v>
      </c>
      <c r="F185" s="18">
        <v>0</v>
      </c>
      <c r="G185" s="18">
        <v>26.8</v>
      </c>
      <c r="H185" s="2">
        <v>0.26800000000000002</v>
      </c>
      <c r="I185" s="19">
        <v>27</v>
      </c>
      <c r="J185" t="str">
        <f t="shared" si="2"/>
        <v>Adolescent</v>
      </c>
      <c r="K185" t="s">
        <v>30</v>
      </c>
      <c r="L185">
        <v>0</v>
      </c>
    </row>
    <row r="186" spans="1:12" x14ac:dyDescent="0.25">
      <c r="A186">
        <v>185</v>
      </c>
      <c r="B186" s="19">
        <v>4</v>
      </c>
      <c r="C186" s="18">
        <v>141</v>
      </c>
      <c r="D186" s="18">
        <v>74</v>
      </c>
      <c r="E186" s="18">
        <v>0</v>
      </c>
      <c r="F186" s="18">
        <v>0</v>
      </c>
      <c r="G186" s="18">
        <v>27.6</v>
      </c>
      <c r="H186" s="2">
        <v>0.24399999999999999</v>
      </c>
      <c r="I186" s="19">
        <v>40</v>
      </c>
      <c r="J186" t="str">
        <f t="shared" si="2"/>
        <v>Middle Age</v>
      </c>
      <c r="K186" t="s">
        <v>30</v>
      </c>
      <c r="L186">
        <v>0</v>
      </c>
    </row>
    <row r="187" spans="1:12" x14ac:dyDescent="0.25">
      <c r="A187">
        <v>186</v>
      </c>
      <c r="B187" s="19">
        <v>7</v>
      </c>
      <c r="C187" s="18">
        <v>194</v>
      </c>
      <c r="D187" s="18">
        <v>68</v>
      </c>
      <c r="E187" s="18">
        <v>28</v>
      </c>
      <c r="F187" s="18">
        <v>0</v>
      </c>
      <c r="G187" s="18">
        <v>35.9</v>
      </c>
      <c r="H187" s="2">
        <v>0.745</v>
      </c>
      <c r="I187" s="19">
        <v>41</v>
      </c>
      <c r="J187" t="str">
        <f t="shared" si="2"/>
        <v>Middle Age</v>
      </c>
      <c r="K187" t="s">
        <v>29</v>
      </c>
      <c r="L187">
        <v>1</v>
      </c>
    </row>
    <row r="188" spans="1:12" x14ac:dyDescent="0.25">
      <c r="A188">
        <v>187</v>
      </c>
      <c r="B188" s="19">
        <v>8</v>
      </c>
      <c r="C188" s="18">
        <v>181</v>
      </c>
      <c r="D188" s="18">
        <v>68</v>
      </c>
      <c r="E188" s="18">
        <v>36</v>
      </c>
      <c r="F188" s="18">
        <v>495</v>
      </c>
      <c r="G188" s="18">
        <v>30.1</v>
      </c>
      <c r="H188" s="2">
        <v>0.61499999999999999</v>
      </c>
      <c r="I188" s="19">
        <v>60</v>
      </c>
      <c r="J188" t="str">
        <f t="shared" si="2"/>
        <v>old</v>
      </c>
      <c r="K188" t="s">
        <v>29</v>
      </c>
      <c r="L188">
        <v>1</v>
      </c>
    </row>
    <row r="189" spans="1:12" x14ac:dyDescent="0.25">
      <c r="A189">
        <v>188</v>
      </c>
      <c r="B189" s="19">
        <v>1</v>
      </c>
      <c r="C189" s="18">
        <v>128</v>
      </c>
      <c r="D189" s="18">
        <v>98</v>
      </c>
      <c r="E189" s="18">
        <v>41</v>
      </c>
      <c r="F189" s="18">
        <v>58</v>
      </c>
      <c r="G189" s="18">
        <v>32</v>
      </c>
      <c r="H189" s="2">
        <v>1.321</v>
      </c>
      <c r="I189" s="19">
        <v>33</v>
      </c>
      <c r="J189" t="str">
        <f t="shared" si="2"/>
        <v>Middle Age</v>
      </c>
      <c r="K189" t="s">
        <v>29</v>
      </c>
      <c r="L189">
        <v>1</v>
      </c>
    </row>
    <row r="190" spans="1:12" x14ac:dyDescent="0.25">
      <c r="A190">
        <v>189</v>
      </c>
      <c r="B190" s="19">
        <v>8</v>
      </c>
      <c r="C190" s="18">
        <v>109</v>
      </c>
      <c r="D190" s="18">
        <v>76</v>
      </c>
      <c r="E190" s="18">
        <v>39</v>
      </c>
      <c r="F190" s="18">
        <v>114</v>
      </c>
      <c r="G190" s="18">
        <v>27.9</v>
      </c>
      <c r="H190" s="2">
        <v>0.64</v>
      </c>
      <c r="I190" s="19">
        <v>31</v>
      </c>
      <c r="J190" t="str">
        <f t="shared" si="2"/>
        <v>Middle Age</v>
      </c>
      <c r="K190" t="s">
        <v>29</v>
      </c>
      <c r="L190">
        <v>1</v>
      </c>
    </row>
    <row r="191" spans="1:12" x14ac:dyDescent="0.25">
      <c r="A191">
        <v>190</v>
      </c>
      <c r="B191" s="19">
        <v>5</v>
      </c>
      <c r="C191" s="18">
        <v>139</v>
      </c>
      <c r="D191" s="18">
        <v>80</v>
      </c>
      <c r="E191" s="18">
        <v>35</v>
      </c>
      <c r="F191" s="18">
        <v>160</v>
      </c>
      <c r="G191" s="18">
        <v>31.6</v>
      </c>
      <c r="H191" s="2">
        <v>0.36099999999999999</v>
      </c>
      <c r="I191" s="19">
        <v>25</v>
      </c>
      <c r="J191" t="str">
        <f t="shared" si="2"/>
        <v>Adolescent</v>
      </c>
      <c r="K191" t="s">
        <v>29</v>
      </c>
      <c r="L191">
        <v>1</v>
      </c>
    </row>
    <row r="192" spans="1:12" x14ac:dyDescent="0.25">
      <c r="A192">
        <v>191</v>
      </c>
      <c r="B192" s="19">
        <v>3</v>
      </c>
      <c r="C192" s="18">
        <v>111</v>
      </c>
      <c r="D192" s="18">
        <v>62</v>
      </c>
      <c r="E192" s="18">
        <v>0</v>
      </c>
      <c r="F192" s="18">
        <v>0</v>
      </c>
      <c r="G192" s="18">
        <v>22.6</v>
      </c>
      <c r="H192" s="2">
        <v>0.14199999999999999</v>
      </c>
      <c r="I192" s="19">
        <v>21</v>
      </c>
      <c r="J192" t="str">
        <f t="shared" si="2"/>
        <v>Adolescent</v>
      </c>
      <c r="K192" t="s">
        <v>30</v>
      </c>
      <c r="L192">
        <v>0</v>
      </c>
    </row>
    <row r="193" spans="1:12" x14ac:dyDescent="0.25">
      <c r="A193">
        <v>192</v>
      </c>
      <c r="B193" s="19">
        <v>9</v>
      </c>
      <c r="C193" s="18">
        <v>123</v>
      </c>
      <c r="D193" s="18">
        <v>70</v>
      </c>
      <c r="E193" s="18">
        <v>44</v>
      </c>
      <c r="F193" s="18">
        <v>94</v>
      </c>
      <c r="G193" s="18">
        <v>33.1</v>
      </c>
      <c r="H193" s="2">
        <v>0.374</v>
      </c>
      <c r="I193" s="19">
        <v>40</v>
      </c>
      <c r="J193" t="str">
        <f t="shared" si="2"/>
        <v>Middle Age</v>
      </c>
      <c r="K193" t="s">
        <v>30</v>
      </c>
      <c r="L193">
        <v>0</v>
      </c>
    </row>
    <row r="194" spans="1:12" x14ac:dyDescent="0.25">
      <c r="A194">
        <v>193</v>
      </c>
      <c r="B194" s="19">
        <v>7</v>
      </c>
      <c r="C194" s="18">
        <v>159</v>
      </c>
      <c r="D194" s="18">
        <v>66</v>
      </c>
      <c r="E194" s="18">
        <v>0</v>
      </c>
      <c r="F194" s="18">
        <v>0</v>
      </c>
      <c r="G194" s="18">
        <v>30.4</v>
      </c>
      <c r="H194" s="2">
        <v>0.38300000000000001</v>
      </c>
      <c r="I194" s="19">
        <v>36</v>
      </c>
      <c r="J194" t="str">
        <f t="shared" ref="J194:J257" si="3">IF(I194&gt;49,"old",IF(I194&gt;=31,"Middle Age",IF(I194&lt;31,"Adolescent","Invalid")))</f>
        <v>Middle Age</v>
      </c>
      <c r="K194" t="s">
        <v>29</v>
      </c>
      <c r="L194">
        <v>1</v>
      </c>
    </row>
    <row r="195" spans="1:12" x14ac:dyDescent="0.25">
      <c r="A195">
        <v>194</v>
      </c>
      <c r="B195" s="19">
        <v>11</v>
      </c>
      <c r="C195" s="18">
        <v>135</v>
      </c>
      <c r="D195" s="18">
        <v>0</v>
      </c>
      <c r="E195" s="18">
        <v>0</v>
      </c>
      <c r="F195" s="18">
        <v>0</v>
      </c>
      <c r="G195" s="18">
        <v>52.3</v>
      </c>
      <c r="H195" s="2">
        <v>0.57799999999999996</v>
      </c>
      <c r="I195" s="19">
        <v>40</v>
      </c>
      <c r="J195" t="str">
        <f t="shared" si="3"/>
        <v>Middle Age</v>
      </c>
      <c r="K195" t="s">
        <v>29</v>
      </c>
      <c r="L195">
        <v>1</v>
      </c>
    </row>
    <row r="196" spans="1:12" x14ac:dyDescent="0.25">
      <c r="A196">
        <v>195</v>
      </c>
      <c r="B196" s="19">
        <v>8</v>
      </c>
      <c r="C196" s="18">
        <v>85</v>
      </c>
      <c r="D196" s="18">
        <v>55</v>
      </c>
      <c r="E196" s="18">
        <v>20</v>
      </c>
      <c r="F196" s="18">
        <v>0</v>
      </c>
      <c r="G196" s="18">
        <v>24.4</v>
      </c>
      <c r="H196" s="2">
        <v>0.13600000000000001</v>
      </c>
      <c r="I196" s="19">
        <v>42</v>
      </c>
      <c r="J196" t="str">
        <f t="shared" si="3"/>
        <v>Middle Age</v>
      </c>
      <c r="K196" t="s">
        <v>30</v>
      </c>
      <c r="L196">
        <v>0</v>
      </c>
    </row>
    <row r="197" spans="1:12" x14ac:dyDescent="0.25">
      <c r="A197">
        <v>196</v>
      </c>
      <c r="B197" s="19">
        <v>5</v>
      </c>
      <c r="C197" s="18">
        <v>158</v>
      </c>
      <c r="D197" s="18">
        <v>84</v>
      </c>
      <c r="E197" s="18">
        <v>41</v>
      </c>
      <c r="F197" s="18">
        <v>210</v>
      </c>
      <c r="G197" s="18">
        <v>39.4</v>
      </c>
      <c r="H197" s="2">
        <v>0.39500000000000002</v>
      </c>
      <c r="I197" s="19">
        <v>29</v>
      </c>
      <c r="J197" t="str">
        <f t="shared" si="3"/>
        <v>Adolescent</v>
      </c>
      <c r="K197" t="s">
        <v>29</v>
      </c>
      <c r="L197">
        <v>1</v>
      </c>
    </row>
    <row r="198" spans="1:12" x14ac:dyDescent="0.25">
      <c r="A198">
        <v>197</v>
      </c>
      <c r="B198" s="19">
        <v>1</v>
      </c>
      <c r="C198" s="18">
        <v>105</v>
      </c>
      <c r="D198" s="18">
        <v>58</v>
      </c>
      <c r="E198" s="18">
        <v>0</v>
      </c>
      <c r="F198" s="18">
        <v>0</v>
      </c>
      <c r="G198" s="18">
        <v>24.3</v>
      </c>
      <c r="H198" s="2">
        <v>0.187</v>
      </c>
      <c r="I198" s="19">
        <v>21</v>
      </c>
      <c r="J198" t="str">
        <f t="shared" si="3"/>
        <v>Adolescent</v>
      </c>
      <c r="K198" t="s">
        <v>30</v>
      </c>
      <c r="L198">
        <v>0</v>
      </c>
    </row>
    <row r="199" spans="1:12" x14ac:dyDescent="0.25">
      <c r="A199">
        <v>198</v>
      </c>
      <c r="B199" s="19">
        <v>3</v>
      </c>
      <c r="C199" s="18">
        <v>107</v>
      </c>
      <c r="D199" s="18">
        <v>62</v>
      </c>
      <c r="E199" s="18">
        <v>13</v>
      </c>
      <c r="F199" s="18">
        <v>48</v>
      </c>
      <c r="G199" s="18">
        <v>22.9</v>
      </c>
      <c r="H199" s="2">
        <v>0.67800000000000005</v>
      </c>
      <c r="I199" s="19">
        <v>23</v>
      </c>
      <c r="J199" t="str">
        <f t="shared" si="3"/>
        <v>Adolescent</v>
      </c>
      <c r="K199" t="s">
        <v>29</v>
      </c>
      <c r="L199">
        <v>1</v>
      </c>
    </row>
    <row r="200" spans="1:12" x14ac:dyDescent="0.25">
      <c r="A200">
        <v>199</v>
      </c>
      <c r="B200" s="19">
        <v>4</v>
      </c>
      <c r="C200" s="18">
        <v>109</v>
      </c>
      <c r="D200" s="18">
        <v>64</v>
      </c>
      <c r="E200" s="18">
        <v>44</v>
      </c>
      <c r="F200" s="18">
        <v>99</v>
      </c>
      <c r="G200" s="18">
        <v>34.799999999999997</v>
      </c>
      <c r="H200" s="2">
        <v>0.90500000000000003</v>
      </c>
      <c r="I200" s="19">
        <v>26</v>
      </c>
      <c r="J200" t="str">
        <f t="shared" si="3"/>
        <v>Adolescent</v>
      </c>
      <c r="K200" t="s">
        <v>29</v>
      </c>
      <c r="L200">
        <v>1</v>
      </c>
    </row>
    <row r="201" spans="1:12" x14ac:dyDescent="0.25">
      <c r="A201">
        <v>200</v>
      </c>
      <c r="B201" s="19">
        <v>4</v>
      </c>
      <c r="C201" s="18">
        <v>148</v>
      </c>
      <c r="D201" s="18">
        <v>60</v>
      </c>
      <c r="E201" s="18">
        <v>27</v>
      </c>
      <c r="F201" s="18">
        <v>318</v>
      </c>
      <c r="G201" s="18">
        <v>30.9</v>
      </c>
      <c r="H201" s="2">
        <v>0.15</v>
      </c>
      <c r="I201" s="19">
        <v>29</v>
      </c>
      <c r="J201" t="str">
        <f t="shared" si="3"/>
        <v>Adolescent</v>
      </c>
      <c r="K201" t="s">
        <v>29</v>
      </c>
      <c r="L201">
        <v>1</v>
      </c>
    </row>
    <row r="202" spans="1:12" x14ac:dyDescent="0.25">
      <c r="A202">
        <v>201</v>
      </c>
      <c r="B202" s="19">
        <v>0</v>
      </c>
      <c r="C202" s="18">
        <v>113</v>
      </c>
      <c r="D202" s="18">
        <v>80</v>
      </c>
      <c r="E202" s="18">
        <v>16</v>
      </c>
      <c r="F202" s="18">
        <v>0</v>
      </c>
      <c r="G202" s="18">
        <v>31</v>
      </c>
      <c r="H202" s="2">
        <v>0.874</v>
      </c>
      <c r="I202" s="19">
        <v>21</v>
      </c>
      <c r="J202" t="str">
        <f t="shared" si="3"/>
        <v>Adolescent</v>
      </c>
      <c r="K202" t="s">
        <v>30</v>
      </c>
      <c r="L202">
        <v>0</v>
      </c>
    </row>
    <row r="203" spans="1:12" x14ac:dyDescent="0.25">
      <c r="A203">
        <v>202</v>
      </c>
      <c r="B203" s="19">
        <v>1</v>
      </c>
      <c r="C203" s="18">
        <v>138</v>
      </c>
      <c r="D203" s="18">
        <v>82</v>
      </c>
      <c r="E203" s="18">
        <v>0</v>
      </c>
      <c r="F203" s="18">
        <v>0</v>
      </c>
      <c r="G203" s="18">
        <v>40.1</v>
      </c>
      <c r="H203" s="2">
        <v>0.23599999999999999</v>
      </c>
      <c r="I203" s="19">
        <v>28</v>
      </c>
      <c r="J203" t="str">
        <f t="shared" si="3"/>
        <v>Adolescent</v>
      </c>
      <c r="K203" t="s">
        <v>30</v>
      </c>
      <c r="L203">
        <v>0</v>
      </c>
    </row>
    <row r="204" spans="1:12" x14ac:dyDescent="0.25">
      <c r="A204">
        <v>203</v>
      </c>
      <c r="B204" s="19">
        <v>0</v>
      </c>
      <c r="C204" s="18">
        <v>108</v>
      </c>
      <c r="D204" s="18">
        <v>68</v>
      </c>
      <c r="E204" s="18">
        <v>20</v>
      </c>
      <c r="F204" s="18">
        <v>0</v>
      </c>
      <c r="G204" s="18">
        <v>27.3</v>
      </c>
      <c r="H204" s="2">
        <v>0.78700000000000003</v>
      </c>
      <c r="I204" s="19">
        <v>32</v>
      </c>
      <c r="J204" t="str">
        <f t="shared" si="3"/>
        <v>Middle Age</v>
      </c>
      <c r="K204" t="s">
        <v>30</v>
      </c>
      <c r="L204">
        <v>0</v>
      </c>
    </row>
    <row r="205" spans="1:12" x14ac:dyDescent="0.25">
      <c r="A205">
        <v>204</v>
      </c>
      <c r="B205" s="19">
        <v>2</v>
      </c>
      <c r="C205" s="18">
        <v>99</v>
      </c>
      <c r="D205" s="18">
        <v>70</v>
      </c>
      <c r="E205" s="18">
        <v>16</v>
      </c>
      <c r="F205" s="18">
        <v>44</v>
      </c>
      <c r="G205" s="18">
        <v>20.399999999999999</v>
      </c>
      <c r="H205" s="2">
        <v>0.23499999999999999</v>
      </c>
      <c r="I205" s="19">
        <v>27</v>
      </c>
      <c r="J205" t="str">
        <f t="shared" si="3"/>
        <v>Adolescent</v>
      </c>
      <c r="K205" t="s">
        <v>30</v>
      </c>
      <c r="L205">
        <v>0</v>
      </c>
    </row>
    <row r="206" spans="1:12" x14ac:dyDescent="0.25">
      <c r="A206">
        <v>205</v>
      </c>
      <c r="B206" s="19">
        <v>6</v>
      </c>
      <c r="C206" s="18">
        <v>103</v>
      </c>
      <c r="D206" s="18">
        <v>72</v>
      </c>
      <c r="E206" s="18">
        <v>32</v>
      </c>
      <c r="F206" s="18">
        <v>190</v>
      </c>
      <c r="G206" s="18">
        <v>37.700000000000003</v>
      </c>
      <c r="H206" s="2">
        <v>0.32400000000000001</v>
      </c>
      <c r="I206" s="19">
        <v>55</v>
      </c>
      <c r="J206" t="str">
        <f t="shared" si="3"/>
        <v>old</v>
      </c>
      <c r="K206" t="s">
        <v>30</v>
      </c>
      <c r="L206">
        <v>0</v>
      </c>
    </row>
    <row r="207" spans="1:12" x14ac:dyDescent="0.25">
      <c r="A207">
        <v>206</v>
      </c>
      <c r="B207" s="19">
        <v>5</v>
      </c>
      <c r="C207" s="18">
        <v>111</v>
      </c>
      <c r="D207" s="18">
        <v>72</v>
      </c>
      <c r="E207" s="18">
        <v>28</v>
      </c>
      <c r="F207" s="18">
        <v>0</v>
      </c>
      <c r="G207" s="18">
        <v>23.9</v>
      </c>
      <c r="H207" s="2">
        <v>0.40699999999999997</v>
      </c>
      <c r="I207" s="19">
        <v>27</v>
      </c>
      <c r="J207" t="str">
        <f t="shared" si="3"/>
        <v>Adolescent</v>
      </c>
      <c r="K207" t="s">
        <v>30</v>
      </c>
      <c r="L207">
        <v>0</v>
      </c>
    </row>
    <row r="208" spans="1:12" x14ac:dyDescent="0.25">
      <c r="A208">
        <v>207</v>
      </c>
      <c r="B208" s="19">
        <v>8</v>
      </c>
      <c r="C208" s="18">
        <v>196</v>
      </c>
      <c r="D208" s="18">
        <v>76</v>
      </c>
      <c r="E208" s="18">
        <v>29</v>
      </c>
      <c r="F208" s="18">
        <v>280</v>
      </c>
      <c r="G208" s="18">
        <v>37.5</v>
      </c>
      <c r="H208" s="2">
        <v>0.60499999999999998</v>
      </c>
      <c r="I208" s="19">
        <v>57</v>
      </c>
      <c r="J208" t="str">
        <f t="shared" si="3"/>
        <v>old</v>
      </c>
      <c r="K208" t="s">
        <v>29</v>
      </c>
      <c r="L208">
        <v>1</v>
      </c>
    </row>
    <row r="209" spans="1:12" x14ac:dyDescent="0.25">
      <c r="A209">
        <v>208</v>
      </c>
      <c r="B209" s="19">
        <v>5</v>
      </c>
      <c r="C209" s="18">
        <v>162</v>
      </c>
      <c r="D209" s="18">
        <v>104</v>
      </c>
      <c r="E209" s="18">
        <v>0</v>
      </c>
      <c r="F209" s="18">
        <v>0</v>
      </c>
      <c r="G209" s="18">
        <v>37.700000000000003</v>
      </c>
      <c r="H209" s="2">
        <v>0.151</v>
      </c>
      <c r="I209" s="19">
        <v>52</v>
      </c>
      <c r="J209" t="str">
        <f t="shared" si="3"/>
        <v>old</v>
      </c>
      <c r="K209" t="s">
        <v>29</v>
      </c>
      <c r="L209">
        <v>1</v>
      </c>
    </row>
    <row r="210" spans="1:12" x14ac:dyDescent="0.25">
      <c r="A210">
        <v>209</v>
      </c>
      <c r="B210" s="19">
        <v>1</v>
      </c>
      <c r="C210" s="18">
        <v>96</v>
      </c>
      <c r="D210" s="18">
        <v>64</v>
      </c>
      <c r="E210" s="18">
        <v>27</v>
      </c>
      <c r="F210" s="18">
        <v>87</v>
      </c>
      <c r="G210" s="18">
        <v>33.200000000000003</v>
      </c>
      <c r="H210" s="2">
        <v>0.28899999999999998</v>
      </c>
      <c r="I210" s="19">
        <v>21</v>
      </c>
      <c r="J210" t="str">
        <f t="shared" si="3"/>
        <v>Adolescent</v>
      </c>
      <c r="K210" t="s">
        <v>30</v>
      </c>
      <c r="L210">
        <v>0</v>
      </c>
    </row>
    <row r="211" spans="1:12" x14ac:dyDescent="0.25">
      <c r="A211">
        <v>210</v>
      </c>
      <c r="B211" s="19">
        <v>7</v>
      </c>
      <c r="C211" s="18">
        <v>184</v>
      </c>
      <c r="D211" s="18">
        <v>84</v>
      </c>
      <c r="E211" s="18">
        <v>33</v>
      </c>
      <c r="F211" s="18">
        <v>0</v>
      </c>
      <c r="G211" s="18">
        <v>35.5</v>
      </c>
      <c r="H211" s="2">
        <v>0.35499999999999998</v>
      </c>
      <c r="I211" s="19">
        <v>41</v>
      </c>
      <c r="J211" t="str">
        <f t="shared" si="3"/>
        <v>Middle Age</v>
      </c>
      <c r="K211" t="s">
        <v>29</v>
      </c>
      <c r="L211">
        <v>1</v>
      </c>
    </row>
    <row r="212" spans="1:12" x14ac:dyDescent="0.25">
      <c r="A212">
        <v>211</v>
      </c>
      <c r="B212" s="19">
        <v>2</v>
      </c>
      <c r="C212" s="18">
        <v>81</v>
      </c>
      <c r="D212" s="18">
        <v>60</v>
      </c>
      <c r="E212" s="18">
        <v>22</v>
      </c>
      <c r="F212" s="18">
        <v>0</v>
      </c>
      <c r="G212" s="18">
        <v>27.7</v>
      </c>
      <c r="H212" s="2">
        <v>0.28999999999999998</v>
      </c>
      <c r="I212" s="19">
        <v>25</v>
      </c>
      <c r="J212" t="str">
        <f t="shared" si="3"/>
        <v>Adolescent</v>
      </c>
      <c r="K212" t="s">
        <v>30</v>
      </c>
      <c r="L212">
        <v>0</v>
      </c>
    </row>
    <row r="213" spans="1:12" x14ac:dyDescent="0.25">
      <c r="A213">
        <v>212</v>
      </c>
      <c r="B213" s="19">
        <v>0</v>
      </c>
      <c r="C213" s="18">
        <v>147</v>
      </c>
      <c r="D213" s="18">
        <v>85</v>
      </c>
      <c r="E213" s="18">
        <v>54</v>
      </c>
      <c r="F213" s="18">
        <v>0</v>
      </c>
      <c r="G213" s="18">
        <v>42.8</v>
      </c>
      <c r="H213" s="2">
        <v>0.375</v>
      </c>
      <c r="I213" s="19">
        <v>24</v>
      </c>
      <c r="J213" t="str">
        <f t="shared" si="3"/>
        <v>Adolescent</v>
      </c>
      <c r="K213" t="s">
        <v>30</v>
      </c>
      <c r="L213">
        <v>0</v>
      </c>
    </row>
    <row r="214" spans="1:12" x14ac:dyDescent="0.25">
      <c r="A214">
        <v>213</v>
      </c>
      <c r="B214" s="19">
        <v>7</v>
      </c>
      <c r="C214" s="18">
        <v>179</v>
      </c>
      <c r="D214" s="18">
        <v>95</v>
      </c>
      <c r="E214" s="18">
        <v>31</v>
      </c>
      <c r="F214" s="18">
        <v>0</v>
      </c>
      <c r="G214" s="18">
        <v>34.200000000000003</v>
      </c>
      <c r="H214" s="2">
        <v>0.16400000000000001</v>
      </c>
      <c r="I214" s="19">
        <v>60</v>
      </c>
      <c r="J214" t="str">
        <f t="shared" si="3"/>
        <v>old</v>
      </c>
      <c r="K214" t="s">
        <v>30</v>
      </c>
      <c r="L214">
        <v>0</v>
      </c>
    </row>
    <row r="215" spans="1:12" x14ac:dyDescent="0.25">
      <c r="A215">
        <v>214</v>
      </c>
      <c r="B215" s="19">
        <v>0</v>
      </c>
      <c r="C215" s="18">
        <v>140</v>
      </c>
      <c r="D215" s="18">
        <v>65</v>
      </c>
      <c r="E215" s="18">
        <v>26</v>
      </c>
      <c r="F215" s="18">
        <v>130</v>
      </c>
      <c r="G215" s="18">
        <v>42.6</v>
      </c>
      <c r="H215" s="2">
        <v>0.43099999999999999</v>
      </c>
      <c r="I215" s="19">
        <v>24</v>
      </c>
      <c r="J215" t="str">
        <f t="shared" si="3"/>
        <v>Adolescent</v>
      </c>
      <c r="K215" t="s">
        <v>29</v>
      </c>
      <c r="L215">
        <v>1</v>
      </c>
    </row>
    <row r="216" spans="1:12" x14ac:dyDescent="0.25">
      <c r="A216">
        <v>215</v>
      </c>
      <c r="B216" s="19">
        <v>9</v>
      </c>
      <c r="C216" s="18">
        <v>112</v>
      </c>
      <c r="D216" s="18">
        <v>82</v>
      </c>
      <c r="E216" s="18">
        <v>32</v>
      </c>
      <c r="F216" s="18">
        <v>175</v>
      </c>
      <c r="G216" s="18">
        <v>34.200000000000003</v>
      </c>
      <c r="H216" s="2">
        <v>0.26</v>
      </c>
      <c r="I216" s="19">
        <v>36</v>
      </c>
      <c r="J216" t="str">
        <f t="shared" si="3"/>
        <v>Middle Age</v>
      </c>
      <c r="K216" t="s">
        <v>29</v>
      </c>
      <c r="L216">
        <v>1</v>
      </c>
    </row>
    <row r="217" spans="1:12" x14ac:dyDescent="0.25">
      <c r="A217">
        <v>216</v>
      </c>
      <c r="B217" s="19">
        <v>12</v>
      </c>
      <c r="C217" s="18">
        <v>151</v>
      </c>
      <c r="D217" s="18">
        <v>70</v>
      </c>
      <c r="E217" s="18">
        <v>40</v>
      </c>
      <c r="F217" s="18">
        <v>271</v>
      </c>
      <c r="G217" s="18">
        <v>41.8</v>
      </c>
      <c r="H217" s="2">
        <v>0.74199999999999999</v>
      </c>
      <c r="I217" s="19">
        <v>38</v>
      </c>
      <c r="J217" t="str">
        <f t="shared" si="3"/>
        <v>Middle Age</v>
      </c>
      <c r="K217" t="s">
        <v>29</v>
      </c>
      <c r="L217">
        <v>1</v>
      </c>
    </row>
    <row r="218" spans="1:12" x14ac:dyDescent="0.25">
      <c r="A218">
        <v>217</v>
      </c>
      <c r="B218" s="19">
        <v>5</v>
      </c>
      <c r="C218" s="18">
        <v>109</v>
      </c>
      <c r="D218" s="18">
        <v>62</v>
      </c>
      <c r="E218" s="18">
        <v>41</v>
      </c>
      <c r="F218" s="18">
        <v>129</v>
      </c>
      <c r="G218" s="18">
        <v>35.799999999999997</v>
      </c>
      <c r="H218" s="2">
        <v>0.51400000000000001</v>
      </c>
      <c r="I218" s="19">
        <v>25</v>
      </c>
      <c r="J218" t="str">
        <f t="shared" si="3"/>
        <v>Adolescent</v>
      </c>
      <c r="K218" t="s">
        <v>29</v>
      </c>
      <c r="L218">
        <v>1</v>
      </c>
    </row>
    <row r="219" spans="1:12" x14ac:dyDescent="0.25">
      <c r="A219">
        <v>218</v>
      </c>
      <c r="B219" s="19">
        <v>6</v>
      </c>
      <c r="C219" s="18">
        <v>125</v>
      </c>
      <c r="D219" s="18">
        <v>68</v>
      </c>
      <c r="E219" s="18">
        <v>30</v>
      </c>
      <c r="F219" s="18">
        <v>120</v>
      </c>
      <c r="G219" s="18">
        <v>30</v>
      </c>
      <c r="H219" s="2">
        <v>0.46400000000000002</v>
      </c>
      <c r="I219" s="19">
        <v>32</v>
      </c>
      <c r="J219" t="str">
        <f t="shared" si="3"/>
        <v>Middle Age</v>
      </c>
      <c r="K219" t="s">
        <v>30</v>
      </c>
      <c r="L219">
        <v>0</v>
      </c>
    </row>
    <row r="220" spans="1:12" x14ac:dyDescent="0.25">
      <c r="A220">
        <v>219</v>
      </c>
      <c r="B220" s="19">
        <v>5</v>
      </c>
      <c r="C220" s="18">
        <v>85</v>
      </c>
      <c r="D220" s="18">
        <v>74</v>
      </c>
      <c r="E220" s="18">
        <v>22</v>
      </c>
      <c r="F220" s="18">
        <v>0</v>
      </c>
      <c r="G220" s="18">
        <v>29</v>
      </c>
      <c r="H220" s="2">
        <v>1.224</v>
      </c>
      <c r="I220" s="19">
        <v>32</v>
      </c>
      <c r="J220" t="str">
        <f t="shared" si="3"/>
        <v>Middle Age</v>
      </c>
      <c r="K220" t="s">
        <v>29</v>
      </c>
      <c r="L220">
        <v>1</v>
      </c>
    </row>
    <row r="221" spans="1:12" x14ac:dyDescent="0.25">
      <c r="A221">
        <v>220</v>
      </c>
      <c r="B221" s="19">
        <v>5</v>
      </c>
      <c r="C221" s="18">
        <v>112</v>
      </c>
      <c r="D221" s="18">
        <v>66</v>
      </c>
      <c r="E221" s="18">
        <v>0</v>
      </c>
      <c r="F221" s="18">
        <v>0</v>
      </c>
      <c r="G221" s="18">
        <v>37.799999999999997</v>
      </c>
      <c r="H221" s="2">
        <v>0.26100000000000001</v>
      </c>
      <c r="I221" s="19">
        <v>41</v>
      </c>
      <c r="J221" t="str">
        <f t="shared" si="3"/>
        <v>Middle Age</v>
      </c>
      <c r="K221" t="s">
        <v>29</v>
      </c>
      <c r="L221">
        <v>1</v>
      </c>
    </row>
    <row r="222" spans="1:12" x14ac:dyDescent="0.25">
      <c r="A222">
        <v>221</v>
      </c>
      <c r="B222" s="19">
        <v>0</v>
      </c>
      <c r="C222" s="18">
        <v>177</v>
      </c>
      <c r="D222" s="18">
        <v>60</v>
      </c>
      <c r="E222" s="18">
        <v>29</v>
      </c>
      <c r="F222" s="18">
        <v>478</v>
      </c>
      <c r="G222" s="18">
        <v>34.6</v>
      </c>
      <c r="H222" s="2">
        <v>1.0720000000000001</v>
      </c>
      <c r="I222" s="19">
        <v>21</v>
      </c>
      <c r="J222" t="str">
        <f t="shared" si="3"/>
        <v>Adolescent</v>
      </c>
      <c r="K222" t="s">
        <v>29</v>
      </c>
      <c r="L222">
        <v>1</v>
      </c>
    </row>
    <row r="223" spans="1:12" x14ac:dyDescent="0.25">
      <c r="A223">
        <v>222</v>
      </c>
      <c r="B223" s="19">
        <v>2</v>
      </c>
      <c r="C223" s="18">
        <v>158</v>
      </c>
      <c r="D223" s="18">
        <v>90</v>
      </c>
      <c r="E223" s="18">
        <v>0</v>
      </c>
      <c r="F223" s="18">
        <v>0</v>
      </c>
      <c r="G223" s="18">
        <v>31.6</v>
      </c>
      <c r="H223" s="2">
        <v>0.80500000000000005</v>
      </c>
      <c r="I223" s="19">
        <v>66</v>
      </c>
      <c r="J223" t="str">
        <f t="shared" si="3"/>
        <v>old</v>
      </c>
      <c r="K223" t="s">
        <v>29</v>
      </c>
      <c r="L223">
        <v>1</v>
      </c>
    </row>
    <row r="224" spans="1:12" x14ac:dyDescent="0.25">
      <c r="A224">
        <v>223</v>
      </c>
      <c r="B224" s="19">
        <v>7</v>
      </c>
      <c r="C224" s="18">
        <v>119</v>
      </c>
      <c r="D224" s="18">
        <v>0</v>
      </c>
      <c r="E224" s="18">
        <v>0</v>
      </c>
      <c r="F224" s="18">
        <v>0</v>
      </c>
      <c r="G224" s="18">
        <v>25.2</v>
      </c>
      <c r="H224" s="2">
        <v>0.20899999999999999</v>
      </c>
      <c r="I224" s="19">
        <v>37</v>
      </c>
      <c r="J224" t="str">
        <f t="shared" si="3"/>
        <v>Middle Age</v>
      </c>
      <c r="K224" t="s">
        <v>30</v>
      </c>
      <c r="L224">
        <v>0</v>
      </c>
    </row>
    <row r="225" spans="1:12" x14ac:dyDescent="0.25">
      <c r="A225">
        <v>224</v>
      </c>
      <c r="B225" s="19">
        <v>7</v>
      </c>
      <c r="C225" s="18">
        <v>142</v>
      </c>
      <c r="D225" s="18">
        <v>60</v>
      </c>
      <c r="E225" s="18">
        <v>33</v>
      </c>
      <c r="F225" s="18">
        <v>190</v>
      </c>
      <c r="G225" s="18">
        <v>28.8</v>
      </c>
      <c r="H225" s="2">
        <v>0.68700000000000006</v>
      </c>
      <c r="I225" s="19">
        <v>61</v>
      </c>
      <c r="J225" t="str">
        <f t="shared" si="3"/>
        <v>old</v>
      </c>
      <c r="K225" t="s">
        <v>30</v>
      </c>
      <c r="L225">
        <v>0</v>
      </c>
    </row>
    <row r="226" spans="1:12" x14ac:dyDescent="0.25">
      <c r="A226">
        <v>225</v>
      </c>
      <c r="B226" s="19">
        <v>1</v>
      </c>
      <c r="C226" s="18">
        <v>100</v>
      </c>
      <c r="D226" s="18">
        <v>66</v>
      </c>
      <c r="E226" s="18">
        <v>15</v>
      </c>
      <c r="F226" s="18">
        <v>56</v>
      </c>
      <c r="G226" s="18">
        <v>23.6</v>
      </c>
      <c r="H226" s="2">
        <v>0.66600000000000004</v>
      </c>
      <c r="I226" s="19">
        <v>26</v>
      </c>
      <c r="J226" t="str">
        <f t="shared" si="3"/>
        <v>Adolescent</v>
      </c>
      <c r="K226" t="s">
        <v>30</v>
      </c>
      <c r="L226">
        <v>0</v>
      </c>
    </row>
    <row r="227" spans="1:12" x14ac:dyDescent="0.25">
      <c r="A227">
        <v>226</v>
      </c>
      <c r="B227" s="19">
        <v>1</v>
      </c>
      <c r="C227" s="18">
        <v>87</v>
      </c>
      <c r="D227" s="18">
        <v>78</v>
      </c>
      <c r="E227" s="18">
        <v>27</v>
      </c>
      <c r="F227" s="18">
        <v>32</v>
      </c>
      <c r="G227" s="18">
        <v>34.6</v>
      </c>
      <c r="H227" s="2">
        <v>0.10100000000000001</v>
      </c>
      <c r="I227" s="19">
        <v>22</v>
      </c>
      <c r="J227" t="str">
        <f t="shared" si="3"/>
        <v>Adolescent</v>
      </c>
      <c r="K227" t="s">
        <v>30</v>
      </c>
      <c r="L227">
        <v>0</v>
      </c>
    </row>
    <row r="228" spans="1:12" x14ac:dyDescent="0.25">
      <c r="A228">
        <v>227</v>
      </c>
      <c r="B228" s="19">
        <v>0</v>
      </c>
      <c r="C228" s="18">
        <v>101</v>
      </c>
      <c r="D228" s="18">
        <v>76</v>
      </c>
      <c r="E228" s="18">
        <v>0</v>
      </c>
      <c r="F228" s="18">
        <v>0</v>
      </c>
      <c r="G228" s="18">
        <v>35.700000000000003</v>
      </c>
      <c r="H228" s="2">
        <v>0.19800000000000001</v>
      </c>
      <c r="I228" s="19">
        <v>26</v>
      </c>
      <c r="J228" t="str">
        <f t="shared" si="3"/>
        <v>Adolescent</v>
      </c>
      <c r="K228" t="s">
        <v>30</v>
      </c>
      <c r="L228">
        <v>0</v>
      </c>
    </row>
    <row r="229" spans="1:12" x14ac:dyDescent="0.25">
      <c r="A229">
        <v>228</v>
      </c>
      <c r="B229" s="19">
        <v>3</v>
      </c>
      <c r="C229" s="18">
        <v>162</v>
      </c>
      <c r="D229" s="18">
        <v>52</v>
      </c>
      <c r="E229" s="18">
        <v>38</v>
      </c>
      <c r="F229" s="18">
        <v>0</v>
      </c>
      <c r="G229" s="18">
        <v>37.200000000000003</v>
      </c>
      <c r="H229" s="2">
        <v>0.65200000000000002</v>
      </c>
      <c r="I229" s="19">
        <v>24</v>
      </c>
      <c r="J229" t="str">
        <f t="shared" si="3"/>
        <v>Adolescent</v>
      </c>
      <c r="K229" t="s">
        <v>29</v>
      </c>
      <c r="L229">
        <v>1</v>
      </c>
    </row>
    <row r="230" spans="1:12" x14ac:dyDescent="0.25">
      <c r="A230">
        <v>229</v>
      </c>
      <c r="B230" s="19">
        <v>4</v>
      </c>
      <c r="C230" s="18">
        <v>197</v>
      </c>
      <c r="D230" s="18">
        <v>70</v>
      </c>
      <c r="E230" s="18">
        <v>39</v>
      </c>
      <c r="F230" s="18">
        <v>744</v>
      </c>
      <c r="G230" s="18">
        <v>36.700000000000003</v>
      </c>
      <c r="H230" s="2">
        <v>2.3290000000000002</v>
      </c>
      <c r="I230" s="19">
        <v>31</v>
      </c>
      <c r="J230" t="str">
        <f t="shared" si="3"/>
        <v>Middle Age</v>
      </c>
      <c r="K230" t="s">
        <v>30</v>
      </c>
      <c r="L230">
        <v>0</v>
      </c>
    </row>
    <row r="231" spans="1:12" x14ac:dyDescent="0.25">
      <c r="A231">
        <v>230</v>
      </c>
      <c r="B231" s="19">
        <v>0</v>
      </c>
      <c r="C231" s="18">
        <v>117</v>
      </c>
      <c r="D231" s="18">
        <v>80</v>
      </c>
      <c r="E231" s="18">
        <v>31</v>
      </c>
      <c r="F231" s="18">
        <v>53</v>
      </c>
      <c r="G231" s="18">
        <v>45.2</v>
      </c>
      <c r="H231" s="2">
        <v>8.8999999999999996E-2</v>
      </c>
      <c r="I231" s="19">
        <v>24</v>
      </c>
      <c r="J231" t="str">
        <f t="shared" si="3"/>
        <v>Adolescent</v>
      </c>
      <c r="K231" t="s">
        <v>30</v>
      </c>
      <c r="L231">
        <v>0</v>
      </c>
    </row>
    <row r="232" spans="1:12" x14ac:dyDescent="0.25">
      <c r="A232">
        <v>231</v>
      </c>
      <c r="B232" s="19">
        <v>4</v>
      </c>
      <c r="C232" s="18">
        <v>142</v>
      </c>
      <c r="D232" s="18">
        <v>86</v>
      </c>
      <c r="E232" s="18">
        <v>0</v>
      </c>
      <c r="F232" s="18">
        <v>0</v>
      </c>
      <c r="G232" s="18">
        <v>44</v>
      </c>
      <c r="H232" s="2">
        <v>0.64500000000000002</v>
      </c>
      <c r="I232" s="19">
        <v>22</v>
      </c>
      <c r="J232" t="str">
        <f t="shared" si="3"/>
        <v>Adolescent</v>
      </c>
      <c r="K232" t="s">
        <v>29</v>
      </c>
      <c r="L232">
        <v>1</v>
      </c>
    </row>
    <row r="233" spans="1:12" x14ac:dyDescent="0.25">
      <c r="A233">
        <v>232</v>
      </c>
      <c r="B233" s="19">
        <v>6</v>
      </c>
      <c r="C233" s="18">
        <v>134</v>
      </c>
      <c r="D233" s="18">
        <v>80</v>
      </c>
      <c r="E233" s="18">
        <v>37</v>
      </c>
      <c r="F233" s="18">
        <v>370</v>
      </c>
      <c r="G233" s="18">
        <v>46.2</v>
      </c>
      <c r="H233" s="2">
        <v>0.23799999999999999</v>
      </c>
      <c r="I233" s="19">
        <v>46</v>
      </c>
      <c r="J233" t="str">
        <f t="shared" si="3"/>
        <v>Middle Age</v>
      </c>
      <c r="K233" t="s">
        <v>29</v>
      </c>
      <c r="L233">
        <v>1</v>
      </c>
    </row>
    <row r="234" spans="1:12" x14ac:dyDescent="0.25">
      <c r="A234">
        <v>233</v>
      </c>
      <c r="B234" s="19">
        <v>1</v>
      </c>
      <c r="C234" s="18">
        <v>79</v>
      </c>
      <c r="D234" s="18">
        <v>80</v>
      </c>
      <c r="E234" s="18">
        <v>25</v>
      </c>
      <c r="F234" s="18">
        <v>37</v>
      </c>
      <c r="G234" s="18">
        <v>25.4</v>
      </c>
      <c r="H234" s="2">
        <v>0.58299999999999996</v>
      </c>
      <c r="I234" s="19">
        <v>22</v>
      </c>
      <c r="J234" t="str">
        <f t="shared" si="3"/>
        <v>Adolescent</v>
      </c>
      <c r="K234" t="s">
        <v>30</v>
      </c>
      <c r="L234">
        <v>0</v>
      </c>
    </row>
    <row r="235" spans="1:12" x14ac:dyDescent="0.25">
      <c r="A235">
        <v>234</v>
      </c>
      <c r="B235" s="19">
        <v>4</v>
      </c>
      <c r="C235" s="18">
        <v>122</v>
      </c>
      <c r="D235" s="18">
        <v>68</v>
      </c>
      <c r="E235" s="18">
        <v>0</v>
      </c>
      <c r="F235" s="18">
        <v>0</v>
      </c>
      <c r="G235" s="18">
        <v>35</v>
      </c>
      <c r="H235" s="2">
        <v>0.39400000000000002</v>
      </c>
      <c r="I235" s="19">
        <v>29</v>
      </c>
      <c r="J235" t="str">
        <f t="shared" si="3"/>
        <v>Adolescent</v>
      </c>
      <c r="K235" t="s">
        <v>30</v>
      </c>
      <c r="L235">
        <v>0</v>
      </c>
    </row>
    <row r="236" spans="1:12" x14ac:dyDescent="0.25">
      <c r="A236">
        <v>235</v>
      </c>
      <c r="B236" s="19">
        <v>3</v>
      </c>
      <c r="C236" s="18">
        <v>74</v>
      </c>
      <c r="D236" s="18">
        <v>68</v>
      </c>
      <c r="E236" s="18">
        <v>28</v>
      </c>
      <c r="F236" s="18">
        <v>45</v>
      </c>
      <c r="G236" s="18">
        <v>29.7</v>
      </c>
      <c r="H236" s="2">
        <v>0.29299999999999998</v>
      </c>
      <c r="I236" s="19">
        <v>23</v>
      </c>
      <c r="J236" t="str">
        <f t="shared" si="3"/>
        <v>Adolescent</v>
      </c>
      <c r="K236" t="s">
        <v>30</v>
      </c>
      <c r="L236">
        <v>0</v>
      </c>
    </row>
    <row r="237" spans="1:12" x14ac:dyDescent="0.25">
      <c r="A237">
        <v>236</v>
      </c>
      <c r="B237" s="19">
        <v>4</v>
      </c>
      <c r="C237" s="18">
        <v>171</v>
      </c>
      <c r="D237" s="18">
        <v>72</v>
      </c>
      <c r="E237" s="18">
        <v>0</v>
      </c>
      <c r="F237" s="18">
        <v>0</v>
      </c>
      <c r="G237" s="18">
        <v>43.6</v>
      </c>
      <c r="H237" s="2">
        <v>0.47899999999999998</v>
      </c>
      <c r="I237" s="19">
        <v>26</v>
      </c>
      <c r="J237" t="str">
        <f t="shared" si="3"/>
        <v>Adolescent</v>
      </c>
      <c r="K237" t="s">
        <v>29</v>
      </c>
      <c r="L237">
        <v>1</v>
      </c>
    </row>
    <row r="238" spans="1:12" x14ac:dyDescent="0.25">
      <c r="A238">
        <v>237</v>
      </c>
      <c r="B238" s="19">
        <v>7</v>
      </c>
      <c r="C238" s="18">
        <v>181</v>
      </c>
      <c r="D238" s="18">
        <v>84</v>
      </c>
      <c r="E238" s="18">
        <v>21</v>
      </c>
      <c r="F238" s="18">
        <v>192</v>
      </c>
      <c r="G238" s="18">
        <v>35.9</v>
      </c>
      <c r="H238" s="2">
        <v>0.58599999999999997</v>
      </c>
      <c r="I238" s="19">
        <v>51</v>
      </c>
      <c r="J238" t="str">
        <f t="shared" si="3"/>
        <v>old</v>
      </c>
      <c r="K238" t="s">
        <v>29</v>
      </c>
      <c r="L238">
        <v>1</v>
      </c>
    </row>
    <row r="239" spans="1:12" x14ac:dyDescent="0.25">
      <c r="A239">
        <v>238</v>
      </c>
      <c r="B239" s="19">
        <v>0</v>
      </c>
      <c r="C239" s="18">
        <v>179</v>
      </c>
      <c r="D239" s="18">
        <v>90</v>
      </c>
      <c r="E239" s="18">
        <v>27</v>
      </c>
      <c r="F239" s="18">
        <v>0</v>
      </c>
      <c r="G239" s="18">
        <v>44.1</v>
      </c>
      <c r="H239" s="2">
        <v>0.68600000000000005</v>
      </c>
      <c r="I239" s="19">
        <v>23</v>
      </c>
      <c r="J239" t="str">
        <f t="shared" si="3"/>
        <v>Adolescent</v>
      </c>
      <c r="K239" t="s">
        <v>29</v>
      </c>
      <c r="L239">
        <v>1</v>
      </c>
    </row>
    <row r="240" spans="1:12" x14ac:dyDescent="0.25">
      <c r="A240">
        <v>239</v>
      </c>
      <c r="B240" s="19">
        <v>9</v>
      </c>
      <c r="C240" s="18">
        <v>164</v>
      </c>
      <c r="D240" s="18">
        <v>84</v>
      </c>
      <c r="E240" s="18">
        <v>21</v>
      </c>
      <c r="F240" s="18">
        <v>0</v>
      </c>
      <c r="G240" s="18">
        <v>30.8</v>
      </c>
      <c r="H240" s="2">
        <v>0.83099999999999996</v>
      </c>
      <c r="I240" s="19">
        <v>32</v>
      </c>
      <c r="J240" t="str">
        <f t="shared" si="3"/>
        <v>Middle Age</v>
      </c>
      <c r="K240" t="s">
        <v>29</v>
      </c>
      <c r="L240">
        <v>1</v>
      </c>
    </row>
    <row r="241" spans="1:12" x14ac:dyDescent="0.25">
      <c r="A241">
        <v>240</v>
      </c>
      <c r="B241" s="19">
        <v>0</v>
      </c>
      <c r="C241" s="18">
        <v>104</v>
      </c>
      <c r="D241" s="18">
        <v>76</v>
      </c>
      <c r="E241" s="18">
        <v>0</v>
      </c>
      <c r="F241" s="18">
        <v>0</v>
      </c>
      <c r="G241" s="18">
        <v>18.399999999999999</v>
      </c>
      <c r="H241" s="2">
        <v>0.58199999999999996</v>
      </c>
      <c r="I241" s="19">
        <v>27</v>
      </c>
      <c r="J241" t="str">
        <f t="shared" si="3"/>
        <v>Adolescent</v>
      </c>
      <c r="K241" t="s">
        <v>30</v>
      </c>
      <c r="L241">
        <v>0</v>
      </c>
    </row>
    <row r="242" spans="1:12" x14ac:dyDescent="0.25">
      <c r="A242">
        <v>241</v>
      </c>
      <c r="B242" s="19">
        <v>1</v>
      </c>
      <c r="C242" s="18">
        <v>91</v>
      </c>
      <c r="D242" s="18">
        <v>64</v>
      </c>
      <c r="E242" s="18">
        <v>24</v>
      </c>
      <c r="F242" s="18">
        <v>0</v>
      </c>
      <c r="G242" s="18">
        <v>29.2</v>
      </c>
      <c r="H242" s="2">
        <v>0.192</v>
      </c>
      <c r="I242" s="19">
        <v>21</v>
      </c>
      <c r="J242" t="str">
        <f t="shared" si="3"/>
        <v>Adolescent</v>
      </c>
      <c r="K242" t="s">
        <v>30</v>
      </c>
      <c r="L242">
        <v>0</v>
      </c>
    </row>
    <row r="243" spans="1:12" x14ac:dyDescent="0.25">
      <c r="A243">
        <v>242</v>
      </c>
      <c r="B243" s="19">
        <v>4</v>
      </c>
      <c r="C243" s="18">
        <v>91</v>
      </c>
      <c r="D243" s="18">
        <v>70</v>
      </c>
      <c r="E243" s="18">
        <v>32</v>
      </c>
      <c r="F243" s="18">
        <v>88</v>
      </c>
      <c r="G243" s="18">
        <v>33.1</v>
      </c>
      <c r="H243" s="2">
        <v>0.44600000000000001</v>
      </c>
      <c r="I243" s="19">
        <v>22</v>
      </c>
      <c r="J243" t="str">
        <f t="shared" si="3"/>
        <v>Adolescent</v>
      </c>
      <c r="K243" t="s">
        <v>30</v>
      </c>
      <c r="L243">
        <v>0</v>
      </c>
    </row>
    <row r="244" spans="1:12" x14ac:dyDescent="0.25">
      <c r="A244">
        <v>243</v>
      </c>
      <c r="B244" s="19">
        <v>3</v>
      </c>
      <c r="C244" s="18">
        <v>139</v>
      </c>
      <c r="D244" s="18">
        <v>54</v>
      </c>
      <c r="E244" s="18">
        <v>0</v>
      </c>
      <c r="F244" s="18">
        <v>0</v>
      </c>
      <c r="G244" s="18">
        <v>25.6</v>
      </c>
      <c r="H244" s="2">
        <v>0.40200000000000002</v>
      </c>
      <c r="I244" s="19">
        <v>22</v>
      </c>
      <c r="J244" t="str">
        <f t="shared" si="3"/>
        <v>Adolescent</v>
      </c>
      <c r="K244" t="s">
        <v>29</v>
      </c>
      <c r="L244">
        <v>1</v>
      </c>
    </row>
    <row r="245" spans="1:12" x14ac:dyDescent="0.25">
      <c r="A245">
        <v>244</v>
      </c>
      <c r="B245" s="19">
        <v>6</v>
      </c>
      <c r="C245" s="18">
        <v>119</v>
      </c>
      <c r="D245" s="18">
        <v>50</v>
      </c>
      <c r="E245" s="18">
        <v>22</v>
      </c>
      <c r="F245" s="18">
        <v>176</v>
      </c>
      <c r="G245" s="18">
        <v>27.1</v>
      </c>
      <c r="H245" s="2">
        <v>1.3180000000000001</v>
      </c>
      <c r="I245" s="19">
        <v>33</v>
      </c>
      <c r="J245" t="str">
        <f t="shared" si="3"/>
        <v>Middle Age</v>
      </c>
      <c r="K245" t="s">
        <v>29</v>
      </c>
      <c r="L245">
        <v>1</v>
      </c>
    </row>
    <row r="246" spans="1:12" x14ac:dyDescent="0.25">
      <c r="A246">
        <v>245</v>
      </c>
      <c r="B246" s="19">
        <v>2</v>
      </c>
      <c r="C246" s="18">
        <v>146</v>
      </c>
      <c r="D246" s="18">
        <v>76</v>
      </c>
      <c r="E246" s="18">
        <v>35</v>
      </c>
      <c r="F246" s="18">
        <v>194</v>
      </c>
      <c r="G246" s="18">
        <v>38.200000000000003</v>
      </c>
      <c r="H246" s="2">
        <v>0.32900000000000001</v>
      </c>
      <c r="I246" s="19">
        <v>29</v>
      </c>
      <c r="J246" t="str">
        <f t="shared" si="3"/>
        <v>Adolescent</v>
      </c>
      <c r="K246" t="s">
        <v>30</v>
      </c>
      <c r="L246">
        <v>0</v>
      </c>
    </row>
    <row r="247" spans="1:12" x14ac:dyDescent="0.25">
      <c r="A247">
        <v>246</v>
      </c>
      <c r="B247" s="19">
        <v>9</v>
      </c>
      <c r="C247" s="18">
        <v>184</v>
      </c>
      <c r="D247" s="18">
        <v>85</v>
      </c>
      <c r="E247" s="18">
        <v>15</v>
      </c>
      <c r="F247" s="18">
        <v>0</v>
      </c>
      <c r="G247" s="18">
        <v>30</v>
      </c>
      <c r="H247" s="2">
        <v>1.2130000000000001</v>
      </c>
      <c r="I247" s="19">
        <v>49</v>
      </c>
      <c r="J247" t="str">
        <f t="shared" si="3"/>
        <v>Middle Age</v>
      </c>
      <c r="K247" t="s">
        <v>29</v>
      </c>
      <c r="L247">
        <v>1</v>
      </c>
    </row>
    <row r="248" spans="1:12" x14ac:dyDescent="0.25">
      <c r="A248">
        <v>247</v>
      </c>
      <c r="B248" s="19">
        <v>10</v>
      </c>
      <c r="C248" s="18">
        <v>122</v>
      </c>
      <c r="D248" s="18">
        <v>68</v>
      </c>
      <c r="E248" s="18">
        <v>0</v>
      </c>
      <c r="F248" s="18">
        <v>0</v>
      </c>
      <c r="G248" s="18">
        <v>31.2</v>
      </c>
      <c r="H248" s="2">
        <v>0.25800000000000001</v>
      </c>
      <c r="I248" s="19">
        <v>41</v>
      </c>
      <c r="J248" t="str">
        <f t="shared" si="3"/>
        <v>Middle Age</v>
      </c>
      <c r="K248" t="s">
        <v>30</v>
      </c>
      <c r="L248">
        <v>0</v>
      </c>
    </row>
    <row r="249" spans="1:12" x14ac:dyDescent="0.25">
      <c r="A249">
        <v>248</v>
      </c>
      <c r="B249" s="19">
        <v>0</v>
      </c>
      <c r="C249" s="18">
        <v>165</v>
      </c>
      <c r="D249" s="18">
        <v>90</v>
      </c>
      <c r="E249" s="18">
        <v>33</v>
      </c>
      <c r="F249" s="18">
        <v>680</v>
      </c>
      <c r="G249" s="18">
        <v>52.3</v>
      </c>
      <c r="H249" s="2">
        <v>0.42699999999999999</v>
      </c>
      <c r="I249" s="19">
        <v>23</v>
      </c>
      <c r="J249" t="str">
        <f t="shared" si="3"/>
        <v>Adolescent</v>
      </c>
      <c r="K249" t="s">
        <v>30</v>
      </c>
      <c r="L249">
        <v>0</v>
      </c>
    </row>
    <row r="250" spans="1:12" x14ac:dyDescent="0.25">
      <c r="A250">
        <v>249</v>
      </c>
      <c r="B250" s="19">
        <v>9</v>
      </c>
      <c r="C250" s="18">
        <v>124</v>
      </c>
      <c r="D250" s="18">
        <v>70</v>
      </c>
      <c r="E250" s="18">
        <v>33</v>
      </c>
      <c r="F250" s="18">
        <v>402</v>
      </c>
      <c r="G250" s="18">
        <v>35.4</v>
      </c>
      <c r="H250" s="2">
        <v>0.28199999999999997</v>
      </c>
      <c r="I250" s="19">
        <v>34</v>
      </c>
      <c r="J250" t="str">
        <f t="shared" si="3"/>
        <v>Middle Age</v>
      </c>
      <c r="K250" t="s">
        <v>30</v>
      </c>
      <c r="L250">
        <v>0</v>
      </c>
    </row>
    <row r="251" spans="1:12" x14ac:dyDescent="0.25">
      <c r="A251">
        <v>250</v>
      </c>
      <c r="B251" s="19">
        <v>1</v>
      </c>
      <c r="C251" s="18">
        <v>111</v>
      </c>
      <c r="D251" s="18">
        <v>86</v>
      </c>
      <c r="E251" s="18">
        <v>19</v>
      </c>
      <c r="F251" s="18">
        <v>0</v>
      </c>
      <c r="G251" s="18">
        <v>30.1</v>
      </c>
      <c r="H251" s="2">
        <v>0.14299999999999999</v>
      </c>
      <c r="I251" s="19">
        <v>23</v>
      </c>
      <c r="J251" t="str">
        <f t="shared" si="3"/>
        <v>Adolescent</v>
      </c>
      <c r="K251" t="s">
        <v>30</v>
      </c>
      <c r="L251">
        <v>0</v>
      </c>
    </row>
    <row r="252" spans="1:12" x14ac:dyDescent="0.25">
      <c r="A252">
        <v>251</v>
      </c>
      <c r="B252" s="19">
        <v>9</v>
      </c>
      <c r="C252" s="18">
        <v>106</v>
      </c>
      <c r="D252" s="18">
        <v>52</v>
      </c>
      <c r="E252" s="18">
        <v>0</v>
      </c>
      <c r="F252" s="18">
        <v>0</v>
      </c>
      <c r="G252" s="18">
        <v>31.2</v>
      </c>
      <c r="H252" s="2">
        <v>0.38</v>
      </c>
      <c r="I252" s="19">
        <v>42</v>
      </c>
      <c r="J252" t="str">
        <f t="shared" si="3"/>
        <v>Middle Age</v>
      </c>
      <c r="K252" t="s">
        <v>30</v>
      </c>
      <c r="L252">
        <v>0</v>
      </c>
    </row>
    <row r="253" spans="1:12" x14ac:dyDescent="0.25">
      <c r="A253">
        <v>252</v>
      </c>
      <c r="B253" s="19">
        <v>2</v>
      </c>
      <c r="C253" s="18">
        <v>129</v>
      </c>
      <c r="D253" s="18">
        <v>84</v>
      </c>
      <c r="E253" s="18">
        <v>0</v>
      </c>
      <c r="F253" s="18">
        <v>0</v>
      </c>
      <c r="G253" s="18">
        <v>28</v>
      </c>
      <c r="H253" s="2">
        <v>0.28399999999999997</v>
      </c>
      <c r="I253" s="19">
        <v>27</v>
      </c>
      <c r="J253" t="str">
        <f t="shared" si="3"/>
        <v>Adolescent</v>
      </c>
      <c r="K253" t="s">
        <v>30</v>
      </c>
      <c r="L253">
        <v>0</v>
      </c>
    </row>
    <row r="254" spans="1:12" x14ac:dyDescent="0.25">
      <c r="A254">
        <v>253</v>
      </c>
      <c r="B254" s="19">
        <v>2</v>
      </c>
      <c r="C254" s="18">
        <v>90</v>
      </c>
      <c r="D254" s="18">
        <v>80</v>
      </c>
      <c r="E254" s="18">
        <v>14</v>
      </c>
      <c r="F254" s="18">
        <v>55</v>
      </c>
      <c r="G254" s="18">
        <v>24.4</v>
      </c>
      <c r="H254" s="2">
        <v>0.249</v>
      </c>
      <c r="I254" s="19">
        <v>24</v>
      </c>
      <c r="J254" t="str">
        <f t="shared" si="3"/>
        <v>Adolescent</v>
      </c>
      <c r="K254" t="s">
        <v>30</v>
      </c>
      <c r="L254">
        <v>0</v>
      </c>
    </row>
    <row r="255" spans="1:12" x14ac:dyDescent="0.25">
      <c r="A255">
        <v>254</v>
      </c>
      <c r="B255" s="19">
        <v>0</v>
      </c>
      <c r="C255" s="18">
        <v>86</v>
      </c>
      <c r="D255" s="18">
        <v>68</v>
      </c>
      <c r="E255" s="18">
        <v>32</v>
      </c>
      <c r="F255" s="18">
        <v>0</v>
      </c>
      <c r="G255" s="18">
        <v>35.799999999999997</v>
      </c>
      <c r="H255" s="2">
        <v>0.23799999999999999</v>
      </c>
      <c r="I255" s="19">
        <v>25</v>
      </c>
      <c r="J255" t="str">
        <f t="shared" si="3"/>
        <v>Adolescent</v>
      </c>
      <c r="K255" t="s">
        <v>30</v>
      </c>
      <c r="L255">
        <v>0</v>
      </c>
    </row>
    <row r="256" spans="1:12" x14ac:dyDescent="0.25">
      <c r="A256">
        <v>255</v>
      </c>
      <c r="B256" s="19">
        <v>12</v>
      </c>
      <c r="C256" s="18">
        <v>92</v>
      </c>
      <c r="D256" s="18">
        <v>62</v>
      </c>
      <c r="E256" s="18">
        <v>7</v>
      </c>
      <c r="F256" s="18">
        <v>258</v>
      </c>
      <c r="G256" s="18">
        <v>27.6</v>
      </c>
      <c r="H256" s="2">
        <v>0.92600000000000005</v>
      </c>
      <c r="I256" s="19">
        <v>44</v>
      </c>
      <c r="J256" t="str">
        <f t="shared" si="3"/>
        <v>Middle Age</v>
      </c>
      <c r="K256" t="s">
        <v>29</v>
      </c>
      <c r="L256">
        <v>1</v>
      </c>
    </row>
    <row r="257" spans="1:12" x14ac:dyDescent="0.25">
      <c r="A257">
        <v>256</v>
      </c>
      <c r="B257" s="19">
        <v>1</v>
      </c>
      <c r="C257" s="18">
        <v>113</v>
      </c>
      <c r="D257" s="18">
        <v>64</v>
      </c>
      <c r="E257" s="18">
        <v>35</v>
      </c>
      <c r="F257" s="18">
        <v>0</v>
      </c>
      <c r="G257" s="18">
        <v>33.6</v>
      </c>
      <c r="H257" s="2">
        <v>0.54300000000000004</v>
      </c>
      <c r="I257" s="19">
        <v>21</v>
      </c>
      <c r="J257" t="str">
        <f t="shared" si="3"/>
        <v>Adolescent</v>
      </c>
      <c r="K257" t="s">
        <v>29</v>
      </c>
      <c r="L257">
        <v>1</v>
      </c>
    </row>
    <row r="258" spans="1:12" x14ac:dyDescent="0.25">
      <c r="A258">
        <v>257</v>
      </c>
      <c r="B258" s="19">
        <v>3</v>
      </c>
      <c r="C258" s="18">
        <v>111</v>
      </c>
      <c r="D258" s="18">
        <v>56</v>
      </c>
      <c r="E258" s="18">
        <v>39</v>
      </c>
      <c r="F258" s="18">
        <v>0</v>
      </c>
      <c r="G258" s="18">
        <v>30.1</v>
      </c>
      <c r="H258" s="2">
        <v>0.55700000000000005</v>
      </c>
      <c r="I258" s="19">
        <v>30</v>
      </c>
      <c r="J258" t="str">
        <f t="shared" ref="J258:J321" si="4">IF(I258&gt;49,"old",IF(I258&gt;=31,"Middle Age",IF(I258&lt;31,"Adolescent","Invalid")))</f>
        <v>Adolescent</v>
      </c>
      <c r="K258" t="s">
        <v>30</v>
      </c>
      <c r="L258">
        <v>0</v>
      </c>
    </row>
    <row r="259" spans="1:12" x14ac:dyDescent="0.25">
      <c r="A259">
        <v>258</v>
      </c>
      <c r="B259" s="19">
        <v>2</v>
      </c>
      <c r="C259" s="18">
        <v>114</v>
      </c>
      <c r="D259" s="18">
        <v>68</v>
      </c>
      <c r="E259" s="18">
        <v>22</v>
      </c>
      <c r="F259" s="18">
        <v>0</v>
      </c>
      <c r="G259" s="18">
        <v>28.7</v>
      </c>
      <c r="H259" s="2">
        <v>9.1999999999999998E-2</v>
      </c>
      <c r="I259" s="19">
        <v>25</v>
      </c>
      <c r="J259" t="str">
        <f t="shared" si="4"/>
        <v>Adolescent</v>
      </c>
      <c r="K259" t="s">
        <v>30</v>
      </c>
      <c r="L259">
        <v>0</v>
      </c>
    </row>
    <row r="260" spans="1:12" x14ac:dyDescent="0.25">
      <c r="A260">
        <v>259</v>
      </c>
      <c r="B260" s="19">
        <v>1</v>
      </c>
      <c r="C260" s="18">
        <v>193</v>
      </c>
      <c r="D260" s="18">
        <v>50</v>
      </c>
      <c r="E260" s="18">
        <v>16</v>
      </c>
      <c r="F260" s="18">
        <v>375</v>
      </c>
      <c r="G260" s="18">
        <v>25.9</v>
      </c>
      <c r="H260" s="2">
        <v>0.65500000000000003</v>
      </c>
      <c r="I260" s="19">
        <v>24</v>
      </c>
      <c r="J260" t="str">
        <f t="shared" si="4"/>
        <v>Adolescent</v>
      </c>
      <c r="K260" t="s">
        <v>30</v>
      </c>
      <c r="L260">
        <v>0</v>
      </c>
    </row>
    <row r="261" spans="1:12" x14ac:dyDescent="0.25">
      <c r="A261">
        <v>260</v>
      </c>
      <c r="B261" s="19">
        <v>11</v>
      </c>
      <c r="C261" s="18">
        <v>155</v>
      </c>
      <c r="D261" s="18">
        <v>76</v>
      </c>
      <c r="E261" s="18">
        <v>28</v>
      </c>
      <c r="F261" s="18">
        <v>150</v>
      </c>
      <c r="G261" s="18">
        <v>33.299999999999997</v>
      </c>
      <c r="H261" s="2">
        <v>1.353</v>
      </c>
      <c r="I261" s="19">
        <v>51</v>
      </c>
      <c r="J261" t="str">
        <f t="shared" si="4"/>
        <v>old</v>
      </c>
      <c r="K261" t="s">
        <v>29</v>
      </c>
      <c r="L261">
        <v>1</v>
      </c>
    </row>
    <row r="262" spans="1:12" x14ac:dyDescent="0.25">
      <c r="A262">
        <v>261</v>
      </c>
      <c r="B262" s="19">
        <v>3</v>
      </c>
      <c r="C262" s="18">
        <v>191</v>
      </c>
      <c r="D262" s="18">
        <v>68</v>
      </c>
      <c r="E262" s="18">
        <v>15</v>
      </c>
      <c r="F262" s="18">
        <v>130</v>
      </c>
      <c r="G262" s="18">
        <v>30.9</v>
      </c>
      <c r="H262" s="2">
        <v>0.29899999999999999</v>
      </c>
      <c r="I262" s="19">
        <v>34</v>
      </c>
      <c r="J262" t="str">
        <f t="shared" si="4"/>
        <v>Middle Age</v>
      </c>
      <c r="K262" t="s">
        <v>30</v>
      </c>
      <c r="L262">
        <v>0</v>
      </c>
    </row>
    <row r="263" spans="1:12" x14ac:dyDescent="0.25">
      <c r="A263">
        <v>262</v>
      </c>
      <c r="B263" s="19">
        <v>3</v>
      </c>
      <c r="C263" s="18">
        <v>141</v>
      </c>
      <c r="D263" s="18">
        <v>0</v>
      </c>
      <c r="E263" s="18">
        <v>0</v>
      </c>
      <c r="F263" s="18">
        <v>0</v>
      </c>
      <c r="G263" s="18">
        <v>30</v>
      </c>
      <c r="H263" s="2">
        <v>0.76100000000000001</v>
      </c>
      <c r="I263" s="19">
        <v>27</v>
      </c>
      <c r="J263" t="str">
        <f t="shared" si="4"/>
        <v>Adolescent</v>
      </c>
      <c r="K263" t="s">
        <v>29</v>
      </c>
      <c r="L263">
        <v>1</v>
      </c>
    </row>
    <row r="264" spans="1:12" x14ac:dyDescent="0.25">
      <c r="A264">
        <v>263</v>
      </c>
      <c r="B264" s="19">
        <v>4</v>
      </c>
      <c r="C264" s="18">
        <v>95</v>
      </c>
      <c r="D264" s="18">
        <v>70</v>
      </c>
      <c r="E264" s="18">
        <v>32</v>
      </c>
      <c r="F264" s="18">
        <v>0</v>
      </c>
      <c r="G264" s="18">
        <v>32.1</v>
      </c>
      <c r="H264" s="2">
        <v>0.61199999999999999</v>
      </c>
      <c r="I264" s="19">
        <v>24</v>
      </c>
      <c r="J264" t="str">
        <f t="shared" si="4"/>
        <v>Adolescent</v>
      </c>
      <c r="K264" t="s">
        <v>30</v>
      </c>
      <c r="L264">
        <v>0</v>
      </c>
    </row>
    <row r="265" spans="1:12" x14ac:dyDescent="0.25">
      <c r="A265">
        <v>264</v>
      </c>
      <c r="B265" s="19">
        <v>3</v>
      </c>
      <c r="C265" s="18">
        <v>142</v>
      </c>
      <c r="D265" s="18">
        <v>80</v>
      </c>
      <c r="E265" s="18">
        <v>15</v>
      </c>
      <c r="F265" s="18">
        <v>0</v>
      </c>
      <c r="G265" s="18">
        <v>32.4</v>
      </c>
      <c r="H265" s="2">
        <v>0.2</v>
      </c>
      <c r="I265" s="19">
        <v>63</v>
      </c>
      <c r="J265" t="str">
        <f t="shared" si="4"/>
        <v>old</v>
      </c>
      <c r="K265" t="s">
        <v>30</v>
      </c>
      <c r="L265">
        <v>0</v>
      </c>
    </row>
    <row r="266" spans="1:12" x14ac:dyDescent="0.25">
      <c r="A266">
        <v>265</v>
      </c>
      <c r="B266" s="19">
        <v>4</v>
      </c>
      <c r="C266" s="18">
        <v>123</v>
      </c>
      <c r="D266" s="18">
        <v>62</v>
      </c>
      <c r="E266" s="18">
        <v>0</v>
      </c>
      <c r="F266" s="18">
        <v>0</v>
      </c>
      <c r="G266" s="18">
        <v>32</v>
      </c>
      <c r="H266" s="2">
        <v>0.22600000000000001</v>
      </c>
      <c r="I266" s="19">
        <v>35</v>
      </c>
      <c r="J266" t="str">
        <f t="shared" si="4"/>
        <v>Middle Age</v>
      </c>
      <c r="K266" t="s">
        <v>29</v>
      </c>
      <c r="L266">
        <v>1</v>
      </c>
    </row>
    <row r="267" spans="1:12" x14ac:dyDescent="0.25">
      <c r="A267">
        <v>266</v>
      </c>
      <c r="B267" s="19">
        <v>5</v>
      </c>
      <c r="C267" s="18">
        <v>96</v>
      </c>
      <c r="D267" s="18">
        <v>74</v>
      </c>
      <c r="E267" s="18">
        <v>18</v>
      </c>
      <c r="F267" s="18">
        <v>67</v>
      </c>
      <c r="G267" s="18">
        <v>33.6</v>
      </c>
      <c r="H267" s="2">
        <v>0.997</v>
      </c>
      <c r="I267" s="19">
        <v>43</v>
      </c>
      <c r="J267" t="str">
        <f t="shared" si="4"/>
        <v>Middle Age</v>
      </c>
      <c r="K267" t="s">
        <v>30</v>
      </c>
      <c r="L267">
        <v>0</v>
      </c>
    </row>
    <row r="268" spans="1:12" x14ac:dyDescent="0.25">
      <c r="A268">
        <v>267</v>
      </c>
      <c r="B268" s="19">
        <v>0</v>
      </c>
      <c r="C268" s="18">
        <v>138</v>
      </c>
      <c r="D268" s="18">
        <v>0</v>
      </c>
      <c r="E268" s="18">
        <v>0</v>
      </c>
      <c r="F268" s="18">
        <v>0</v>
      </c>
      <c r="G268" s="18">
        <v>36.299999999999997</v>
      </c>
      <c r="H268" s="2">
        <v>0.93300000000000005</v>
      </c>
      <c r="I268" s="19">
        <v>25</v>
      </c>
      <c r="J268" t="str">
        <f t="shared" si="4"/>
        <v>Adolescent</v>
      </c>
      <c r="K268" t="s">
        <v>29</v>
      </c>
      <c r="L268">
        <v>1</v>
      </c>
    </row>
    <row r="269" spans="1:12" x14ac:dyDescent="0.25">
      <c r="A269">
        <v>268</v>
      </c>
      <c r="B269" s="19">
        <v>2</v>
      </c>
      <c r="C269" s="18">
        <v>128</v>
      </c>
      <c r="D269" s="18">
        <v>64</v>
      </c>
      <c r="E269" s="18">
        <v>42</v>
      </c>
      <c r="F269" s="18">
        <v>0</v>
      </c>
      <c r="G269" s="18">
        <v>40</v>
      </c>
      <c r="H269" s="2">
        <v>1.101</v>
      </c>
      <c r="I269" s="19">
        <v>24</v>
      </c>
      <c r="J269" t="str">
        <f t="shared" si="4"/>
        <v>Adolescent</v>
      </c>
      <c r="K269" t="s">
        <v>30</v>
      </c>
      <c r="L269">
        <v>0</v>
      </c>
    </row>
    <row r="270" spans="1:12" x14ac:dyDescent="0.25">
      <c r="A270">
        <v>269</v>
      </c>
      <c r="B270" s="19">
        <v>0</v>
      </c>
      <c r="C270" s="18">
        <v>102</v>
      </c>
      <c r="D270" s="18">
        <v>52</v>
      </c>
      <c r="E270" s="18">
        <v>0</v>
      </c>
      <c r="F270" s="18">
        <v>0</v>
      </c>
      <c r="G270" s="18">
        <v>25.1</v>
      </c>
      <c r="H270" s="2">
        <v>7.8E-2</v>
      </c>
      <c r="I270" s="19">
        <v>21</v>
      </c>
      <c r="J270" t="str">
        <f t="shared" si="4"/>
        <v>Adolescent</v>
      </c>
      <c r="K270" t="s">
        <v>30</v>
      </c>
      <c r="L270">
        <v>0</v>
      </c>
    </row>
    <row r="271" spans="1:12" x14ac:dyDescent="0.25">
      <c r="A271">
        <v>270</v>
      </c>
      <c r="B271" s="19">
        <v>2</v>
      </c>
      <c r="C271" s="18">
        <v>146</v>
      </c>
      <c r="D271" s="18">
        <v>0</v>
      </c>
      <c r="E271" s="18">
        <v>0</v>
      </c>
      <c r="F271" s="18">
        <v>0</v>
      </c>
      <c r="G271" s="18">
        <v>27.5</v>
      </c>
      <c r="H271" s="2">
        <v>0.24</v>
      </c>
      <c r="I271" s="19">
        <v>28</v>
      </c>
      <c r="J271" t="str">
        <f t="shared" si="4"/>
        <v>Adolescent</v>
      </c>
      <c r="K271" t="s">
        <v>29</v>
      </c>
      <c r="L271">
        <v>1</v>
      </c>
    </row>
    <row r="272" spans="1:12" x14ac:dyDescent="0.25">
      <c r="A272">
        <v>271</v>
      </c>
      <c r="B272" s="19">
        <v>10</v>
      </c>
      <c r="C272" s="18">
        <v>101</v>
      </c>
      <c r="D272" s="18">
        <v>86</v>
      </c>
      <c r="E272" s="18">
        <v>37</v>
      </c>
      <c r="F272" s="18">
        <v>0</v>
      </c>
      <c r="G272" s="18">
        <v>45.6</v>
      </c>
      <c r="H272" s="2">
        <v>1.1359999999999999</v>
      </c>
      <c r="I272" s="19">
        <v>38</v>
      </c>
      <c r="J272" t="str">
        <f t="shared" si="4"/>
        <v>Middle Age</v>
      </c>
      <c r="K272" t="s">
        <v>29</v>
      </c>
      <c r="L272">
        <v>1</v>
      </c>
    </row>
    <row r="273" spans="1:12" x14ac:dyDescent="0.25">
      <c r="A273">
        <v>272</v>
      </c>
      <c r="B273" s="19">
        <v>2</v>
      </c>
      <c r="C273" s="18">
        <v>108</v>
      </c>
      <c r="D273" s="18">
        <v>62</v>
      </c>
      <c r="E273" s="18">
        <v>32</v>
      </c>
      <c r="F273" s="18">
        <v>56</v>
      </c>
      <c r="G273" s="18">
        <v>25.2</v>
      </c>
      <c r="H273" s="2">
        <v>0.128</v>
      </c>
      <c r="I273" s="19">
        <v>21</v>
      </c>
      <c r="J273" t="str">
        <f t="shared" si="4"/>
        <v>Adolescent</v>
      </c>
      <c r="K273" t="s">
        <v>30</v>
      </c>
      <c r="L273">
        <v>0</v>
      </c>
    </row>
    <row r="274" spans="1:12" x14ac:dyDescent="0.25">
      <c r="A274">
        <v>273</v>
      </c>
      <c r="B274" s="19">
        <v>3</v>
      </c>
      <c r="C274" s="18">
        <v>122</v>
      </c>
      <c r="D274" s="18">
        <v>78</v>
      </c>
      <c r="E274" s="18">
        <v>0</v>
      </c>
      <c r="F274" s="18">
        <v>0</v>
      </c>
      <c r="G274" s="18">
        <v>23</v>
      </c>
      <c r="H274" s="2">
        <v>0.254</v>
      </c>
      <c r="I274" s="19">
        <v>40</v>
      </c>
      <c r="J274" t="str">
        <f t="shared" si="4"/>
        <v>Middle Age</v>
      </c>
      <c r="K274" t="s">
        <v>30</v>
      </c>
      <c r="L274">
        <v>0</v>
      </c>
    </row>
    <row r="275" spans="1:12" x14ac:dyDescent="0.25">
      <c r="A275">
        <v>274</v>
      </c>
      <c r="B275" s="19">
        <v>1</v>
      </c>
      <c r="C275" s="18">
        <v>71</v>
      </c>
      <c r="D275" s="18">
        <v>78</v>
      </c>
      <c r="E275" s="18">
        <v>50</v>
      </c>
      <c r="F275" s="18">
        <v>45</v>
      </c>
      <c r="G275" s="18">
        <v>33.200000000000003</v>
      </c>
      <c r="H275" s="2">
        <v>0.42199999999999999</v>
      </c>
      <c r="I275" s="19">
        <v>21</v>
      </c>
      <c r="J275" t="str">
        <f t="shared" si="4"/>
        <v>Adolescent</v>
      </c>
      <c r="K275" t="s">
        <v>30</v>
      </c>
      <c r="L275">
        <v>0</v>
      </c>
    </row>
    <row r="276" spans="1:12" x14ac:dyDescent="0.25">
      <c r="A276">
        <v>275</v>
      </c>
      <c r="B276" s="19">
        <v>13</v>
      </c>
      <c r="C276" s="18">
        <v>106</v>
      </c>
      <c r="D276" s="18">
        <v>70</v>
      </c>
      <c r="E276" s="18">
        <v>0</v>
      </c>
      <c r="F276" s="18">
        <v>0</v>
      </c>
      <c r="G276" s="18">
        <v>34.200000000000003</v>
      </c>
      <c r="H276" s="2">
        <v>0.251</v>
      </c>
      <c r="I276" s="19">
        <v>52</v>
      </c>
      <c r="J276" t="str">
        <f t="shared" si="4"/>
        <v>old</v>
      </c>
      <c r="K276" t="s">
        <v>30</v>
      </c>
      <c r="L276">
        <v>0</v>
      </c>
    </row>
    <row r="277" spans="1:12" x14ac:dyDescent="0.25">
      <c r="A277">
        <v>276</v>
      </c>
      <c r="B277" s="19">
        <v>2</v>
      </c>
      <c r="C277" s="18">
        <v>100</v>
      </c>
      <c r="D277" s="18">
        <v>70</v>
      </c>
      <c r="E277" s="18">
        <v>52</v>
      </c>
      <c r="F277" s="18">
        <v>57</v>
      </c>
      <c r="G277" s="18">
        <v>40.5</v>
      </c>
      <c r="H277" s="2">
        <v>0.67700000000000005</v>
      </c>
      <c r="I277" s="19">
        <v>25</v>
      </c>
      <c r="J277" t="str">
        <f t="shared" si="4"/>
        <v>Adolescent</v>
      </c>
      <c r="K277" t="s">
        <v>30</v>
      </c>
      <c r="L277">
        <v>0</v>
      </c>
    </row>
    <row r="278" spans="1:12" x14ac:dyDescent="0.25">
      <c r="A278">
        <v>277</v>
      </c>
      <c r="B278" s="19">
        <v>7</v>
      </c>
      <c r="C278" s="18">
        <v>106</v>
      </c>
      <c r="D278" s="18">
        <v>60</v>
      </c>
      <c r="E278" s="18">
        <v>24</v>
      </c>
      <c r="F278" s="18">
        <v>0</v>
      </c>
      <c r="G278" s="18">
        <v>26.5</v>
      </c>
      <c r="H278" s="2">
        <v>0.29599999999999999</v>
      </c>
      <c r="I278" s="19">
        <v>29</v>
      </c>
      <c r="J278" t="str">
        <f t="shared" si="4"/>
        <v>Adolescent</v>
      </c>
      <c r="K278" t="s">
        <v>29</v>
      </c>
      <c r="L278">
        <v>1</v>
      </c>
    </row>
    <row r="279" spans="1:12" x14ac:dyDescent="0.25">
      <c r="A279">
        <v>278</v>
      </c>
      <c r="B279" s="19">
        <v>0</v>
      </c>
      <c r="C279" s="18">
        <v>104</v>
      </c>
      <c r="D279" s="18">
        <v>64</v>
      </c>
      <c r="E279" s="18">
        <v>23</v>
      </c>
      <c r="F279" s="18">
        <v>116</v>
      </c>
      <c r="G279" s="18">
        <v>27.8</v>
      </c>
      <c r="H279" s="2">
        <v>0.45400000000000001</v>
      </c>
      <c r="I279" s="19">
        <v>23</v>
      </c>
      <c r="J279" t="str">
        <f t="shared" si="4"/>
        <v>Adolescent</v>
      </c>
      <c r="K279" t="s">
        <v>30</v>
      </c>
      <c r="L279">
        <v>0</v>
      </c>
    </row>
    <row r="280" spans="1:12" x14ac:dyDescent="0.25">
      <c r="A280">
        <v>279</v>
      </c>
      <c r="B280" s="19">
        <v>5</v>
      </c>
      <c r="C280" s="18">
        <v>114</v>
      </c>
      <c r="D280" s="18">
        <v>74</v>
      </c>
      <c r="E280" s="18">
        <v>0</v>
      </c>
      <c r="F280" s="18">
        <v>0</v>
      </c>
      <c r="G280" s="18">
        <v>24.9</v>
      </c>
      <c r="H280" s="2">
        <v>0.74399999999999999</v>
      </c>
      <c r="I280" s="19">
        <v>57</v>
      </c>
      <c r="J280" t="str">
        <f t="shared" si="4"/>
        <v>old</v>
      </c>
      <c r="K280" t="s">
        <v>30</v>
      </c>
      <c r="L280">
        <v>0</v>
      </c>
    </row>
    <row r="281" spans="1:12" x14ac:dyDescent="0.25">
      <c r="A281">
        <v>280</v>
      </c>
      <c r="B281" s="19">
        <v>2</v>
      </c>
      <c r="C281" s="18">
        <v>108</v>
      </c>
      <c r="D281" s="18">
        <v>62</v>
      </c>
      <c r="E281" s="18">
        <v>10</v>
      </c>
      <c r="F281" s="18">
        <v>278</v>
      </c>
      <c r="G281" s="18">
        <v>25.3</v>
      </c>
      <c r="H281" s="2">
        <v>0.88100000000000001</v>
      </c>
      <c r="I281" s="19">
        <v>22</v>
      </c>
      <c r="J281" t="str">
        <f t="shared" si="4"/>
        <v>Adolescent</v>
      </c>
      <c r="K281" t="s">
        <v>30</v>
      </c>
      <c r="L281">
        <v>0</v>
      </c>
    </row>
    <row r="282" spans="1:12" x14ac:dyDescent="0.25">
      <c r="A282">
        <v>281</v>
      </c>
      <c r="B282" s="19">
        <v>0</v>
      </c>
      <c r="C282" s="18">
        <v>146</v>
      </c>
      <c r="D282" s="18">
        <v>70</v>
      </c>
      <c r="E282" s="18">
        <v>0</v>
      </c>
      <c r="F282" s="18">
        <v>0</v>
      </c>
      <c r="G282" s="18">
        <v>37.9</v>
      </c>
      <c r="H282" s="2">
        <v>0.33400000000000002</v>
      </c>
      <c r="I282" s="19">
        <v>28</v>
      </c>
      <c r="J282" t="str">
        <f t="shared" si="4"/>
        <v>Adolescent</v>
      </c>
      <c r="K282" t="s">
        <v>29</v>
      </c>
      <c r="L282">
        <v>1</v>
      </c>
    </row>
    <row r="283" spans="1:12" x14ac:dyDescent="0.25">
      <c r="A283">
        <v>282</v>
      </c>
      <c r="B283" s="19">
        <v>10</v>
      </c>
      <c r="C283" s="18">
        <v>129</v>
      </c>
      <c r="D283" s="18">
        <v>76</v>
      </c>
      <c r="E283" s="18">
        <v>28</v>
      </c>
      <c r="F283" s="18">
        <v>122</v>
      </c>
      <c r="G283" s="18">
        <v>35.9</v>
      </c>
      <c r="H283" s="2">
        <v>0.28000000000000003</v>
      </c>
      <c r="I283" s="19">
        <v>39</v>
      </c>
      <c r="J283" t="str">
        <f t="shared" si="4"/>
        <v>Middle Age</v>
      </c>
      <c r="K283" t="s">
        <v>30</v>
      </c>
      <c r="L283">
        <v>0</v>
      </c>
    </row>
    <row r="284" spans="1:12" x14ac:dyDescent="0.25">
      <c r="A284">
        <v>283</v>
      </c>
      <c r="B284" s="19">
        <v>7</v>
      </c>
      <c r="C284" s="18">
        <v>133</v>
      </c>
      <c r="D284" s="18">
        <v>88</v>
      </c>
      <c r="E284" s="18">
        <v>15</v>
      </c>
      <c r="F284" s="18">
        <v>155</v>
      </c>
      <c r="G284" s="18">
        <v>32.4</v>
      </c>
      <c r="H284" s="2">
        <v>0.26200000000000001</v>
      </c>
      <c r="I284" s="19">
        <v>37</v>
      </c>
      <c r="J284" t="str">
        <f t="shared" si="4"/>
        <v>Middle Age</v>
      </c>
      <c r="K284" t="s">
        <v>30</v>
      </c>
      <c r="L284">
        <v>0</v>
      </c>
    </row>
    <row r="285" spans="1:12" x14ac:dyDescent="0.25">
      <c r="A285">
        <v>284</v>
      </c>
      <c r="B285" s="19">
        <v>7</v>
      </c>
      <c r="C285" s="18">
        <v>161</v>
      </c>
      <c r="D285" s="18">
        <v>86</v>
      </c>
      <c r="E285" s="18">
        <v>0</v>
      </c>
      <c r="F285" s="18">
        <v>0</v>
      </c>
      <c r="G285" s="18">
        <v>30.4</v>
      </c>
      <c r="H285" s="2">
        <v>0.16500000000000001</v>
      </c>
      <c r="I285" s="19">
        <v>47</v>
      </c>
      <c r="J285" t="str">
        <f t="shared" si="4"/>
        <v>Middle Age</v>
      </c>
      <c r="K285" t="s">
        <v>29</v>
      </c>
      <c r="L285">
        <v>1</v>
      </c>
    </row>
    <row r="286" spans="1:12" x14ac:dyDescent="0.25">
      <c r="A286">
        <v>285</v>
      </c>
      <c r="B286" s="19">
        <v>2</v>
      </c>
      <c r="C286" s="18">
        <v>108</v>
      </c>
      <c r="D286" s="18">
        <v>80</v>
      </c>
      <c r="E286" s="18">
        <v>0</v>
      </c>
      <c r="F286" s="18">
        <v>0</v>
      </c>
      <c r="G286" s="18">
        <v>27</v>
      </c>
      <c r="H286" s="2">
        <v>0.25900000000000001</v>
      </c>
      <c r="I286" s="19">
        <v>52</v>
      </c>
      <c r="J286" t="str">
        <f t="shared" si="4"/>
        <v>old</v>
      </c>
      <c r="K286" t="s">
        <v>29</v>
      </c>
      <c r="L286">
        <v>1</v>
      </c>
    </row>
    <row r="287" spans="1:12" x14ac:dyDescent="0.25">
      <c r="A287">
        <v>286</v>
      </c>
      <c r="B287" s="19">
        <v>7</v>
      </c>
      <c r="C287" s="18">
        <v>136</v>
      </c>
      <c r="D287" s="18">
        <v>74</v>
      </c>
      <c r="E287" s="18">
        <v>26</v>
      </c>
      <c r="F287" s="18">
        <v>135</v>
      </c>
      <c r="G287" s="18">
        <v>26</v>
      </c>
      <c r="H287" s="2">
        <v>0.64700000000000002</v>
      </c>
      <c r="I287" s="19">
        <v>51</v>
      </c>
      <c r="J287" t="str">
        <f t="shared" si="4"/>
        <v>old</v>
      </c>
      <c r="K287" t="s">
        <v>30</v>
      </c>
      <c r="L287">
        <v>0</v>
      </c>
    </row>
    <row r="288" spans="1:12" x14ac:dyDescent="0.25">
      <c r="A288">
        <v>287</v>
      </c>
      <c r="B288" s="19">
        <v>5</v>
      </c>
      <c r="C288" s="18">
        <v>155</v>
      </c>
      <c r="D288" s="18">
        <v>84</v>
      </c>
      <c r="E288" s="18">
        <v>44</v>
      </c>
      <c r="F288" s="18">
        <v>545</v>
      </c>
      <c r="G288" s="18">
        <v>38.700000000000003</v>
      </c>
      <c r="H288" s="2">
        <v>0.61899999999999999</v>
      </c>
      <c r="I288" s="19">
        <v>34</v>
      </c>
      <c r="J288" t="str">
        <f t="shared" si="4"/>
        <v>Middle Age</v>
      </c>
      <c r="K288" t="s">
        <v>30</v>
      </c>
      <c r="L288">
        <v>0</v>
      </c>
    </row>
    <row r="289" spans="1:12" x14ac:dyDescent="0.25">
      <c r="A289">
        <v>288</v>
      </c>
      <c r="B289" s="19">
        <v>1</v>
      </c>
      <c r="C289" s="18">
        <v>119</v>
      </c>
      <c r="D289" s="18">
        <v>86</v>
      </c>
      <c r="E289" s="18">
        <v>39</v>
      </c>
      <c r="F289" s="18">
        <v>220</v>
      </c>
      <c r="G289" s="18">
        <v>45.6</v>
      </c>
      <c r="H289" s="2">
        <v>0.80800000000000005</v>
      </c>
      <c r="I289" s="19">
        <v>29</v>
      </c>
      <c r="J289" t="str">
        <f t="shared" si="4"/>
        <v>Adolescent</v>
      </c>
      <c r="K289" t="s">
        <v>29</v>
      </c>
      <c r="L289">
        <v>1</v>
      </c>
    </row>
    <row r="290" spans="1:12" x14ac:dyDescent="0.25">
      <c r="A290">
        <v>289</v>
      </c>
      <c r="B290" s="19">
        <v>4</v>
      </c>
      <c r="C290" s="18">
        <v>96</v>
      </c>
      <c r="D290" s="18">
        <v>56</v>
      </c>
      <c r="E290" s="18">
        <v>17</v>
      </c>
      <c r="F290" s="18">
        <v>49</v>
      </c>
      <c r="G290" s="18">
        <v>20.8</v>
      </c>
      <c r="H290" s="2">
        <v>0.34</v>
      </c>
      <c r="I290" s="19">
        <v>26</v>
      </c>
      <c r="J290" t="str">
        <f t="shared" si="4"/>
        <v>Adolescent</v>
      </c>
      <c r="K290" t="s">
        <v>30</v>
      </c>
      <c r="L290">
        <v>0</v>
      </c>
    </row>
    <row r="291" spans="1:12" x14ac:dyDescent="0.25">
      <c r="A291">
        <v>290</v>
      </c>
      <c r="B291" s="19">
        <v>5</v>
      </c>
      <c r="C291" s="18">
        <v>108</v>
      </c>
      <c r="D291" s="18">
        <v>72</v>
      </c>
      <c r="E291" s="18">
        <v>43</v>
      </c>
      <c r="F291" s="18">
        <v>75</v>
      </c>
      <c r="G291" s="18">
        <v>36.1</v>
      </c>
      <c r="H291" s="2">
        <v>0.26300000000000001</v>
      </c>
      <c r="I291" s="19">
        <v>33</v>
      </c>
      <c r="J291" t="str">
        <f t="shared" si="4"/>
        <v>Middle Age</v>
      </c>
      <c r="K291" t="s">
        <v>30</v>
      </c>
      <c r="L291">
        <v>0</v>
      </c>
    </row>
    <row r="292" spans="1:12" x14ac:dyDescent="0.25">
      <c r="A292">
        <v>291</v>
      </c>
      <c r="B292" s="19">
        <v>0</v>
      </c>
      <c r="C292" s="18">
        <v>78</v>
      </c>
      <c r="D292" s="18">
        <v>88</v>
      </c>
      <c r="E292" s="18">
        <v>29</v>
      </c>
      <c r="F292" s="18">
        <v>40</v>
      </c>
      <c r="G292" s="18">
        <v>36.9</v>
      </c>
      <c r="H292" s="2">
        <v>0.434</v>
      </c>
      <c r="I292" s="19">
        <v>21</v>
      </c>
      <c r="J292" t="str">
        <f t="shared" si="4"/>
        <v>Adolescent</v>
      </c>
      <c r="K292" t="s">
        <v>30</v>
      </c>
      <c r="L292">
        <v>0</v>
      </c>
    </row>
    <row r="293" spans="1:12" x14ac:dyDescent="0.25">
      <c r="A293">
        <v>292</v>
      </c>
      <c r="B293" s="19">
        <v>0</v>
      </c>
      <c r="C293" s="18">
        <v>107</v>
      </c>
      <c r="D293" s="18">
        <v>62</v>
      </c>
      <c r="E293" s="18">
        <v>30</v>
      </c>
      <c r="F293" s="18">
        <v>74</v>
      </c>
      <c r="G293" s="18">
        <v>36.6</v>
      </c>
      <c r="H293" s="2">
        <v>0.75700000000000001</v>
      </c>
      <c r="I293" s="19">
        <v>25</v>
      </c>
      <c r="J293" t="str">
        <f t="shared" si="4"/>
        <v>Adolescent</v>
      </c>
      <c r="K293" t="s">
        <v>29</v>
      </c>
      <c r="L293">
        <v>1</v>
      </c>
    </row>
    <row r="294" spans="1:12" x14ac:dyDescent="0.25">
      <c r="A294">
        <v>293</v>
      </c>
      <c r="B294" s="19">
        <v>2</v>
      </c>
      <c r="C294" s="18">
        <v>128</v>
      </c>
      <c r="D294" s="18">
        <v>78</v>
      </c>
      <c r="E294" s="18">
        <v>37</v>
      </c>
      <c r="F294" s="18">
        <v>182</v>
      </c>
      <c r="G294" s="18">
        <v>43.3</v>
      </c>
      <c r="H294" s="2">
        <v>1.224</v>
      </c>
      <c r="I294" s="19">
        <v>31</v>
      </c>
      <c r="J294" t="str">
        <f t="shared" si="4"/>
        <v>Middle Age</v>
      </c>
      <c r="K294" t="s">
        <v>29</v>
      </c>
      <c r="L294">
        <v>1</v>
      </c>
    </row>
    <row r="295" spans="1:12" x14ac:dyDescent="0.25">
      <c r="A295">
        <v>294</v>
      </c>
      <c r="B295" s="19">
        <v>1</v>
      </c>
      <c r="C295" s="18">
        <v>128</v>
      </c>
      <c r="D295" s="18">
        <v>48</v>
      </c>
      <c r="E295" s="18">
        <v>45</v>
      </c>
      <c r="F295" s="18">
        <v>194</v>
      </c>
      <c r="G295" s="18">
        <v>40.5</v>
      </c>
      <c r="H295" s="2">
        <v>0.61299999999999999</v>
      </c>
      <c r="I295" s="19">
        <v>24</v>
      </c>
      <c r="J295" t="str">
        <f t="shared" si="4"/>
        <v>Adolescent</v>
      </c>
      <c r="K295" t="s">
        <v>29</v>
      </c>
      <c r="L295">
        <v>1</v>
      </c>
    </row>
    <row r="296" spans="1:12" x14ac:dyDescent="0.25">
      <c r="A296">
        <v>295</v>
      </c>
      <c r="B296" s="19">
        <v>0</v>
      </c>
      <c r="C296" s="18">
        <v>161</v>
      </c>
      <c r="D296" s="18">
        <v>50</v>
      </c>
      <c r="E296" s="18">
        <v>0</v>
      </c>
      <c r="F296" s="18">
        <v>0</v>
      </c>
      <c r="G296" s="18">
        <v>21.9</v>
      </c>
      <c r="H296" s="2">
        <v>0.254</v>
      </c>
      <c r="I296" s="19">
        <v>65</v>
      </c>
      <c r="J296" t="str">
        <f t="shared" si="4"/>
        <v>old</v>
      </c>
      <c r="K296" t="s">
        <v>30</v>
      </c>
      <c r="L296">
        <v>0</v>
      </c>
    </row>
    <row r="297" spans="1:12" x14ac:dyDescent="0.25">
      <c r="A297">
        <v>296</v>
      </c>
      <c r="B297" s="19">
        <v>6</v>
      </c>
      <c r="C297" s="18">
        <v>151</v>
      </c>
      <c r="D297" s="18">
        <v>62</v>
      </c>
      <c r="E297" s="18">
        <v>31</v>
      </c>
      <c r="F297" s="18">
        <v>120</v>
      </c>
      <c r="G297" s="18">
        <v>35.5</v>
      </c>
      <c r="H297" s="2">
        <v>0.69199999999999995</v>
      </c>
      <c r="I297" s="19">
        <v>28</v>
      </c>
      <c r="J297" t="str">
        <f t="shared" si="4"/>
        <v>Adolescent</v>
      </c>
      <c r="K297" t="s">
        <v>30</v>
      </c>
      <c r="L297">
        <v>0</v>
      </c>
    </row>
    <row r="298" spans="1:12" x14ac:dyDescent="0.25">
      <c r="A298">
        <v>297</v>
      </c>
      <c r="B298" s="19">
        <v>2</v>
      </c>
      <c r="C298" s="18">
        <v>146</v>
      </c>
      <c r="D298" s="18">
        <v>70</v>
      </c>
      <c r="E298" s="18">
        <v>38</v>
      </c>
      <c r="F298" s="18">
        <v>360</v>
      </c>
      <c r="G298" s="18">
        <v>28</v>
      </c>
      <c r="H298" s="2">
        <v>0.33700000000000002</v>
      </c>
      <c r="I298" s="19">
        <v>29</v>
      </c>
      <c r="J298" t="str">
        <f t="shared" si="4"/>
        <v>Adolescent</v>
      </c>
      <c r="K298" t="s">
        <v>29</v>
      </c>
      <c r="L298">
        <v>1</v>
      </c>
    </row>
    <row r="299" spans="1:12" x14ac:dyDescent="0.25">
      <c r="A299">
        <v>298</v>
      </c>
      <c r="B299" s="19">
        <v>0</v>
      </c>
      <c r="C299" s="18">
        <v>126</v>
      </c>
      <c r="D299" s="18">
        <v>84</v>
      </c>
      <c r="E299" s="18">
        <v>29</v>
      </c>
      <c r="F299" s="18">
        <v>215</v>
      </c>
      <c r="G299" s="18">
        <v>30.7</v>
      </c>
      <c r="H299" s="2">
        <v>0.52</v>
      </c>
      <c r="I299" s="19">
        <v>24</v>
      </c>
      <c r="J299" t="str">
        <f t="shared" si="4"/>
        <v>Adolescent</v>
      </c>
      <c r="K299" t="s">
        <v>30</v>
      </c>
      <c r="L299">
        <v>0</v>
      </c>
    </row>
    <row r="300" spans="1:12" x14ac:dyDescent="0.25">
      <c r="A300">
        <v>299</v>
      </c>
      <c r="B300" s="19">
        <v>14</v>
      </c>
      <c r="C300" s="18">
        <v>100</v>
      </c>
      <c r="D300" s="18">
        <v>78</v>
      </c>
      <c r="E300" s="18">
        <v>25</v>
      </c>
      <c r="F300" s="18">
        <v>184</v>
      </c>
      <c r="G300" s="18">
        <v>36.6</v>
      </c>
      <c r="H300" s="2">
        <v>0.41199999999999998</v>
      </c>
      <c r="I300" s="19">
        <v>46</v>
      </c>
      <c r="J300" t="str">
        <f t="shared" si="4"/>
        <v>Middle Age</v>
      </c>
      <c r="K300" t="s">
        <v>29</v>
      </c>
      <c r="L300">
        <v>1</v>
      </c>
    </row>
    <row r="301" spans="1:12" x14ac:dyDescent="0.25">
      <c r="A301">
        <v>300</v>
      </c>
      <c r="B301" s="19">
        <v>8</v>
      </c>
      <c r="C301" s="18">
        <v>112</v>
      </c>
      <c r="D301" s="18">
        <v>72</v>
      </c>
      <c r="E301" s="18">
        <v>0</v>
      </c>
      <c r="F301" s="18">
        <v>0</v>
      </c>
      <c r="G301" s="18">
        <v>23.6</v>
      </c>
      <c r="H301" s="2">
        <v>0.84</v>
      </c>
      <c r="I301" s="19">
        <v>58</v>
      </c>
      <c r="J301" t="str">
        <f t="shared" si="4"/>
        <v>old</v>
      </c>
      <c r="K301" t="s">
        <v>30</v>
      </c>
      <c r="L301">
        <v>0</v>
      </c>
    </row>
    <row r="302" spans="1:12" x14ac:dyDescent="0.25">
      <c r="A302">
        <v>301</v>
      </c>
      <c r="B302" s="19">
        <v>0</v>
      </c>
      <c r="C302" s="18">
        <v>167</v>
      </c>
      <c r="D302" s="18">
        <v>0</v>
      </c>
      <c r="E302" s="18">
        <v>0</v>
      </c>
      <c r="F302" s="18">
        <v>0</v>
      </c>
      <c r="G302" s="18">
        <v>32.299999999999997</v>
      </c>
      <c r="H302" s="2">
        <v>0.83899999999999997</v>
      </c>
      <c r="I302" s="19">
        <v>30</v>
      </c>
      <c r="J302" t="str">
        <f t="shared" si="4"/>
        <v>Adolescent</v>
      </c>
      <c r="K302" t="s">
        <v>29</v>
      </c>
      <c r="L302">
        <v>1</v>
      </c>
    </row>
    <row r="303" spans="1:12" x14ac:dyDescent="0.25">
      <c r="A303">
        <v>302</v>
      </c>
      <c r="B303" s="19">
        <v>2</v>
      </c>
      <c r="C303" s="18">
        <v>144</v>
      </c>
      <c r="D303" s="18">
        <v>58</v>
      </c>
      <c r="E303" s="18">
        <v>33</v>
      </c>
      <c r="F303" s="18">
        <v>135</v>
      </c>
      <c r="G303" s="18">
        <v>31.6</v>
      </c>
      <c r="H303" s="2">
        <v>0.42199999999999999</v>
      </c>
      <c r="I303" s="19">
        <v>25</v>
      </c>
      <c r="J303" t="str">
        <f t="shared" si="4"/>
        <v>Adolescent</v>
      </c>
      <c r="K303" t="s">
        <v>29</v>
      </c>
      <c r="L303">
        <v>1</v>
      </c>
    </row>
    <row r="304" spans="1:12" x14ac:dyDescent="0.25">
      <c r="A304">
        <v>303</v>
      </c>
      <c r="B304" s="19">
        <v>5</v>
      </c>
      <c r="C304" s="18">
        <v>77</v>
      </c>
      <c r="D304" s="18">
        <v>82</v>
      </c>
      <c r="E304" s="18">
        <v>41</v>
      </c>
      <c r="F304" s="18">
        <v>42</v>
      </c>
      <c r="G304" s="18">
        <v>35.799999999999997</v>
      </c>
      <c r="H304" s="2">
        <v>0.156</v>
      </c>
      <c r="I304" s="19">
        <v>35</v>
      </c>
      <c r="J304" t="str">
        <f t="shared" si="4"/>
        <v>Middle Age</v>
      </c>
      <c r="K304" t="s">
        <v>30</v>
      </c>
      <c r="L304">
        <v>0</v>
      </c>
    </row>
    <row r="305" spans="1:12" x14ac:dyDescent="0.25">
      <c r="A305">
        <v>304</v>
      </c>
      <c r="B305" s="19">
        <v>5</v>
      </c>
      <c r="C305" s="18">
        <v>115</v>
      </c>
      <c r="D305" s="18">
        <v>98</v>
      </c>
      <c r="E305" s="18">
        <v>0</v>
      </c>
      <c r="F305" s="18">
        <v>0</v>
      </c>
      <c r="G305" s="18">
        <v>52.9</v>
      </c>
      <c r="H305" s="2">
        <v>0.20899999999999999</v>
      </c>
      <c r="I305" s="19">
        <v>28</v>
      </c>
      <c r="J305" t="str">
        <f t="shared" si="4"/>
        <v>Adolescent</v>
      </c>
      <c r="K305" t="s">
        <v>29</v>
      </c>
      <c r="L305">
        <v>1</v>
      </c>
    </row>
    <row r="306" spans="1:12" x14ac:dyDescent="0.25">
      <c r="A306">
        <v>305</v>
      </c>
      <c r="B306" s="19">
        <v>3</v>
      </c>
      <c r="C306" s="18">
        <v>150</v>
      </c>
      <c r="D306" s="18">
        <v>76</v>
      </c>
      <c r="E306" s="18">
        <v>0</v>
      </c>
      <c r="F306" s="18">
        <v>0</v>
      </c>
      <c r="G306" s="18">
        <v>21</v>
      </c>
      <c r="H306" s="2">
        <v>0.20699999999999999</v>
      </c>
      <c r="I306" s="19">
        <v>37</v>
      </c>
      <c r="J306" t="str">
        <f t="shared" si="4"/>
        <v>Middle Age</v>
      </c>
      <c r="K306" t="s">
        <v>30</v>
      </c>
      <c r="L306">
        <v>0</v>
      </c>
    </row>
    <row r="307" spans="1:12" x14ac:dyDescent="0.25">
      <c r="A307">
        <v>306</v>
      </c>
      <c r="B307" s="19">
        <v>2</v>
      </c>
      <c r="C307" s="18">
        <v>120</v>
      </c>
      <c r="D307" s="18">
        <v>76</v>
      </c>
      <c r="E307" s="18">
        <v>37</v>
      </c>
      <c r="F307" s="18">
        <v>105</v>
      </c>
      <c r="G307" s="18">
        <v>39.700000000000003</v>
      </c>
      <c r="H307" s="2">
        <v>0.215</v>
      </c>
      <c r="I307" s="19">
        <v>29</v>
      </c>
      <c r="J307" t="str">
        <f t="shared" si="4"/>
        <v>Adolescent</v>
      </c>
      <c r="K307" t="s">
        <v>30</v>
      </c>
      <c r="L307">
        <v>0</v>
      </c>
    </row>
    <row r="308" spans="1:12" x14ac:dyDescent="0.25">
      <c r="A308">
        <v>307</v>
      </c>
      <c r="B308" s="19">
        <v>10</v>
      </c>
      <c r="C308" s="18">
        <v>161</v>
      </c>
      <c r="D308" s="18">
        <v>68</v>
      </c>
      <c r="E308" s="18">
        <v>23</v>
      </c>
      <c r="F308" s="18">
        <v>132</v>
      </c>
      <c r="G308" s="18">
        <v>25.5</v>
      </c>
      <c r="H308" s="2">
        <v>0.32600000000000001</v>
      </c>
      <c r="I308" s="19">
        <v>47</v>
      </c>
      <c r="J308" t="str">
        <f t="shared" si="4"/>
        <v>Middle Age</v>
      </c>
      <c r="K308" t="s">
        <v>29</v>
      </c>
      <c r="L308">
        <v>1</v>
      </c>
    </row>
    <row r="309" spans="1:12" x14ac:dyDescent="0.25">
      <c r="A309">
        <v>308</v>
      </c>
      <c r="B309" s="19">
        <v>0</v>
      </c>
      <c r="C309" s="18">
        <v>137</v>
      </c>
      <c r="D309" s="18">
        <v>68</v>
      </c>
      <c r="E309" s="18">
        <v>14</v>
      </c>
      <c r="F309" s="18">
        <v>148</v>
      </c>
      <c r="G309" s="18">
        <v>24.8</v>
      </c>
      <c r="H309" s="2">
        <v>0.14299999999999999</v>
      </c>
      <c r="I309" s="19">
        <v>21</v>
      </c>
      <c r="J309" t="str">
        <f t="shared" si="4"/>
        <v>Adolescent</v>
      </c>
      <c r="K309" t="s">
        <v>30</v>
      </c>
      <c r="L309">
        <v>0</v>
      </c>
    </row>
    <row r="310" spans="1:12" x14ac:dyDescent="0.25">
      <c r="A310">
        <v>309</v>
      </c>
      <c r="B310" s="19">
        <v>0</v>
      </c>
      <c r="C310" s="18">
        <v>128</v>
      </c>
      <c r="D310" s="18">
        <v>68</v>
      </c>
      <c r="E310" s="18">
        <v>19</v>
      </c>
      <c r="F310" s="18">
        <v>180</v>
      </c>
      <c r="G310" s="18">
        <v>30.5</v>
      </c>
      <c r="H310" s="2">
        <v>1.391</v>
      </c>
      <c r="I310" s="19">
        <v>25</v>
      </c>
      <c r="J310" t="str">
        <f t="shared" si="4"/>
        <v>Adolescent</v>
      </c>
      <c r="K310" t="s">
        <v>29</v>
      </c>
      <c r="L310">
        <v>1</v>
      </c>
    </row>
    <row r="311" spans="1:12" x14ac:dyDescent="0.25">
      <c r="A311">
        <v>310</v>
      </c>
      <c r="B311" s="19">
        <v>2</v>
      </c>
      <c r="C311" s="18">
        <v>124</v>
      </c>
      <c r="D311" s="18">
        <v>68</v>
      </c>
      <c r="E311" s="18">
        <v>28</v>
      </c>
      <c r="F311" s="18">
        <v>205</v>
      </c>
      <c r="G311" s="18">
        <v>32.9</v>
      </c>
      <c r="H311" s="2">
        <v>0.875</v>
      </c>
      <c r="I311" s="19">
        <v>30</v>
      </c>
      <c r="J311" t="str">
        <f t="shared" si="4"/>
        <v>Adolescent</v>
      </c>
      <c r="K311" t="s">
        <v>29</v>
      </c>
      <c r="L311">
        <v>1</v>
      </c>
    </row>
    <row r="312" spans="1:12" x14ac:dyDescent="0.25">
      <c r="A312">
        <v>311</v>
      </c>
      <c r="B312" s="19">
        <v>6</v>
      </c>
      <c r="C312" s="18">
        <v>80</v>
      </c>
      <c r="D312" s="18">
        <v>66</v>
      </c>
      <c r="E312" s="18">
        <v>30</v>
      </c>
      <c r="F312" s="18">
        <v>0</v>
      </c>
      <c r="G312" s="18">
        <v>26.2</v>
      </c>
      <c r="H312" s="2">
        <v>0.313</v>
      </c>
      <c r="I312" s="19">
        <v>41</v>
      </c>
      <c r="J312" t="str">
        <f t="shared" si="4"/>
        <v>Middle Age</v>
      </c>
      <c r="K312" t="s">
        <v>30</v>
      </c>
      <c r="L312">
        <v>0</v>
      </c>
    </row>
    <row r="313" spans="1:12" x14ac:dyDescent="0.25">
      <c r="A313">
        <v>312</v>
      </c>
      <c r="B313" s="19">
        <v>0</v>
      </c>
      <c r="C313" s="18">
        <v>106</v>
      </c>
      <c r="D313" s="18">
        <v>70</v>
      </c>
      <c r="E313" s="18">
        <v>37</v>
      </c>
      <c r="F313" s="18">
        <v>148</v>
      </c>
      <c r="G313" s="18">
        <v>39.4</v>
      </c>
      <c r="H313" s="2">
        <v>0.60499999999999998</v>
      </c>
      <c r="I313" s="19">
        <v>22</v>
      </c>
      <c r="J313" t="str">
        <f t="shared" si="4"/>
        <v>Adolescent</v>
      </c>
      <c r="K313" t="s">
        <v>30</v>
      </c>
      <c r="L313">
        <v>0</v>
      </c>
    </row>
    <row r="314" spans="1:12" x14ac:dyDescent="0.25">
      <c r="A314">
        <v>313</v>
      </c>
      <c r="B314" s="19">
        <v>2</v>
      </c>
      <c r="C314" s="18">
        <v>155</v>
      </c>
      <c r="D314" s="18">
        <v>74</v>
      </c>
      <c r="E314" s="18">
        <v>17</v>
      </c>
      <c r="F314" s="18">
        <v>96</v>
      </c>
      <c r="G314" s="18">
        <v>26.6</v>
      </c>
      <c r="H314" s="2">
        <v>0.433</v>
      </c>
      <c r="I314" s="19">
        <v>27</v>
      </c>
      <c r="J314" t="str">
        <f t="shared" si="4"/>
        <v>Adolescent</v>
      </c>
      <c r="K314" t="s">
        <v>29</v>
      </c>
      <c r="L314">
        <v>1</v>
      </c>
    </row>
    <row r="315" spans="1:12" x14ac:dyDescent="0.25">
      <c r="A315">
        <v>314</v>
      </c>
      <c r="B315" s="19">
        <v>3</v>
      </c>
      <c r="C315" s="18">
        <v>113</v>
      </c>
      <c r="D315" s="18">
        <v>50</v>
      </c>
      <c r="E315" s="18">
        <v>10</v>
      </c>
      <c r="F315" s="18">
        <v>85</v>
      </c>
      <c r="G315" s="18">
        <v>29.5</v>
      </c>
      <c r="H315" s="2">
        <v>0.626</v>
      </c>
      <c r="I315" s="19">
        <v>25</v>
      </c>
      <c r="J315" t="str">
        <f t="shared" si="4"/>
        <v>Adolescent</v>
      </c>
      <c r="K315" t="s">
        <v>30</v>
      </c>
      <c r="L315">
        <v>0</v>
      </c>
    </row>
    <row r="316" spans="1:12" x14ac:dyDescent="0.25">
      <c r="A316">
        <v>315</v>
      </c>
      <c r="B316" s="19">
        <v>7</v>
      </c>
      <c r="C316" s="18">
        <v>109</v>
      </c>
      <c r="D316" s="18">
        <v>80</v>
      </c>
      <c r="E316" s="18">
        <v>31</v>
      </c>
      <c r="F316" s="18">
        <v>0</v>
      </c>
      <c r="G316" s="18">
        <v>35.9</v>
      </c>
      <c r="H316" s="2">
        <v>1.127</v>
      </c>
      <c r="I316" s="19">
        <v>43</v>
      </c>
      <c r="J316" t="str">
        <f t="shared" si="4"/>
        <v>Middle Age</v>
      </c>
      <c r="K316" t="s">
        <v>29</v>
      </c>
      <c r="L316">
        <v>1</v>
      </c>
    </row>
    <row r="317" spans="1:12" x14ac:dyDescent="0.25">
      <c r="A317">
        <v>316</v>
      </c>
      <c r="B317" s="19">
        <v>2</v>
      </c>
      <c r="C317" s="18">
        <v>112</v>
      </c>
      <c r="D317" s="18">
        <v>68</v>
      </c>
      <c r="E317" s="18">
        <v>22</v>
      </c>
      <c r="F317" s="18">
        <v>94</v>
      </c>
      <c r="G317" s="18">
        <v>34.1</v>
      </c>
      <c r="H317" s="2">
        <v>0.315</v>
      </c>
      <c r="I317" s="19">
        <v>26</v>
      </c>
      <c r="J317" t="str">
        <f t="shared" si="4"/>
        <v>Adolescent</v>
      </c>
      <c r="K317" t="s">
        <v>30</v>
      </c>
      <c r="L317">
        <v>0</v>
      </c>
    </row>
    <row r="318" spans="1:12" x14ac:dyDescent="0.25">
      <c r="A318">
        <v>317</v>
      </c>
      <c r="B318" s="19">
        <v>3</v>
      </c>
      <c r="C318" s="18">
        <v>99</v>
      </c>
      <c r="D318" s="18">
        <v>80</v>
      </c>
      <c r="E318" s="18">
        <v>11</v>
      </c>
      <c r="F318" s="18">
        <v>64</v>
      </c>
      <c r="G318" s="18">
        <v>19.3</v>
      </c>
      <c r="H318" s="2">
        <v>0.28399999999999997</v>
      </c>
      <c r="I318" s="19">
        <v>30</v>
      </c>
      <c r="J318" t="str">
        <f t="shared" si="4"/>
        <v>Adolescent</v>
      </c>
      <c r="K318" t="s">
        <v>30</v>
      </c>
      <c r="L318">
        <v>0</v>
      </c>
    </row>
    <row r="319" spans="1:12" x14ac:dyDescent="0.25">
      <c r="A319">
        <v>318</v>
      </c>
      <c r="B319" s="19">
        <v>3</v>
      </c>
      <c r="C319" s="18">
        <v>182</v>
      </c>
      <c r="D319" s="18">
        <v>74</v>
      </c>
      <c r="E319" s="18">
        <v>0</v>
      </c>
      <c r="F319" s="18">
        <v>0</v>
      </c>
      <c r="G319" s="18">
        <v>30.5</v>
      </c>
      <c r="H319" s="2">
        <v>0.34499999999999997</v>
      </c>
      <c r="I319" s="19">
        <v>29</v>
      </c>
      <c r="J319" t="str">
        <f t="shared" si="4"/>
        <v>Adolescent</v>
      </c>
      <c r="K319" t="s">
        <v>29</v>
      </c>
      <c r="L319">
        <v>1</v>
      </c>
    </row>
    <row r="320" spans="1:12" x14ac:dyDescent="0.25">
      <c r="A320">
        <v>319</v>
      </c>
      <c r="B320" s="19">
        <v>3</v>
      </c>
      <c r="C320" s="18">
        <v>115</v>
      </c>
      <c r="D320" s="18">
        <v>66</v>
      </c>
      <c r="E320" s="18">
        <v>39</v>
      </c>
      <c r="F320" s="18">
        <v>140</v>
      </c>
      <c r="G320" s="18">
        <v>38.1</v>
      </c>
      <c r="H320" s="2">
        <v>0.15</v>
      </c>
      <c r="I320" s="19">
        <v>28</v>
      </c>
      <c r="J320" t="str">
        <f t="shared" si="4"/>
        <v>Adolescent</v>
      </c>
      <c r="K320" t="s">
        <v>30</v>
      </c>
      <c r="L320">
        <v>0</v>
      </c>
    </row>
    <row r="321" spans="1:12" x14ac:dyDescent="0.25">
      <c r="A321">
        <v>320</v>
      </c>
      <c r="B321" s="19">
        <v>6</v>
      </c>
      <c r="C321" s="18">
        <v>194</v>
      </c>
      <c r="D321" s="18">
        <v>78</v>
      </c>
      <c r="E321" s="18">
        <v>0</v>
      </c>
      <c r="F321" s="18">
        <v>0</v>
      </c>
      <c r="G321" s="18">
        <v>23.5</v>
      </c>
      <c r="H321" s="2">
        <v>0.129</v>
      </c>
      <c r="I321" s="19">
        <v>59</v>
      </c>
      <c r="J321" t="str">
        <f t="shared" si="4"/>
        <v>old</v>
      </c>
      <c r="K321" t="s">
        <v>29</v>
      </c>
      <c r="L321">
        <v>1</v>
      </c>
    </row>
    <row r="322" spans="1:12" x14ac:dyDescent="0.25">
      <c r="A322">
        <v>321</v>
      </c>
      <c r="B322" s="19">
        <v>4</v>
      </c>
      <c r="C322" s="18">
        <v>129</v>
      </c>
      <c r="D322" s="18">
        <v>60</v>
      </c>
      <c r="E322" s="18">
        <v>12</v>
      </c>
      <c r="F322" s="18">
        <v>231</v>
      </c>
      <c r="G322" s="18">
        <v>27.5</v>
      </c>
      <c r="H322" s="2">
        <v>0.52700000000000002</v>
      </c>
      <c r="I322" s="19">
        <v>31</v>
      </c>
      <c r="J322" t="str">
        <f t="shared" ref="J322:J385" si="5">IF(I322&gt;49,"old",IF(I322&gt;=31,"Middle Age",IF(I322&lt;31,"Adolescent","Invalid")))</f>
        <v>Middle Age</v>
      </c>
      <c r="K322" t="s">
        <v>30</v>
      </c>
      <c r="L322">
        <v>0</v>
      </c>
    </row>
    <row r="323" spans="1:12" x14ac:dyDescent="0.25">
      <c r="A323">
        <v>322</v>
      </c>
      <c r="B323" s="19">
        <v>3</v>
      </c>
      <c r="C323" s="18">
        <v>112</v>
      </c>
      <c r="D323" s="18">
        <v>74</v>
      </c>
      <c r="E323" s="18">
        <v>30</v>
      </c>
      <c r="F323" s="18">
        <v>0</v>
      </c>
      <c r="G323" s="18">
        <v>31.6</v>
      </c>
      <c r="H323" s="2">
        <v>0.19700000000000001</v>
      </c>
      <c r="I323" s="19">
        <v>25</v>
      </c>
      <c r="J323" t="str">
        <f t="shared" si="5"/>
        <v>Adolescent</v>
      </c>
      <c r="K323" t="s">
        <v>29</v>
      </c>
      <c r="L323">
        <v>1</v>
      </c>
    </row>
    <row r="324" spans="1:12" x14ac:dyDescent="0.25">
      <c r="A324">
        <v>323</v>
      </c>
      <c r="B324" s="19">
        <v>0</v>
      </c>
      <c r="C324" s="18">
        <v>124</v>
      </c>
      <c r="D324" s="18">
        <v>70</v>
      </c>
      <c r="E324" s="18">
        <v>20</v>
      </c>
      <c r="F324" s="18">
        <v>0</v>
      </c>
      <c r="G324" s="18">
        <v>27.4</v>
      </c>
      <c r="H324" s="2">
        <v>0.254</v>
      </c>
      <c r="I324" s="19">
        <v>36</v>
      </c>
      <c r="J324" t="str">
        <f t="shared" si="5"/>
        <v>Middle Age</v>
      </c>
      <c r="K324" t="s">
        <v>29</v>
      </c>
      <c r="L324">
        <v>1</v>
      </c>
    </row>
    <row r="325" spans="1:12" x14ac:dyDescent="0.25">
      <c r="A325">
        <v>324</v>
      </c>
      <c r="B325" s="19">
        <v>13</v>
      </c>
      <c r="C325" s="18">
        <v>152</v>
      </c>
      <c r="D325" s="18">
        <v>90</v>
      </c>
      <c r="E325" s="18">
        <v>33</v>
      </c>
      <c r="F325" s="18">
        <v>29</v>
      </c>
      <c r="G325" s="18">
        <v>26.8</v>
      </c>
      <c r="H325" s="2">
        <v>0.73099999999999998</v>
      </c>
      <c r="I325" s="19">
        <v>43</v>
      </c>
      <c r="J325" t="str">
        <f t="shared" si="5"/>
        <v>Middle Age</v>
      </c>
      <c r="K325" t="s">
        <v>29</v>
      </c>
      <c r="L325">
        <v>1</v>
      </c>
    </row>
    <row r="326" spans="1:12" x14ac:dyDescent="0.25">
      <c r="A326">
        <v>325</v>
      </c>
      <c r="B326" s="19">
        <v>2</v>
      </c>
      <c r="C326" s="18">
        <v>112</v>
      </c>
      <c r="D326" s="18">
        <v>75</v>
      </c>
      <c r="E326" s="18">
        <v>32</v>
      </c>
      <c r="F326" s="18">
        <v>0</v>
      </c>
      <c r="G326" s="18">
        <v>35.700000000000003</v>
      </c>
      <c r="H326" s="2">
        <v>0.14799999999999999</v>
      </c>
      <c r="I326" s="19">
        <v>21</v>
      </c>
      <c r="J326" t="str">
        <f t="shared" si="5"/>
        <v>Adolescent</v>
      </c>
      <c r="K326" t="s">
        <v>30</v>
      </c>
      <c r="L326">
        <v>0</v>
      </c>
    </row>
    <row r="327" spans="1:12" x14ac:dyDescent="0.25">
      <c r="A327">
        <v>326</v>
      </c>
      <c r="B327" s="19">
        <v>1</v>
      </c>
      <c r="C327" s="18">
        <v>157</v>
      </c>
      <c r="D327" s="18">
        <v>72</v>
      </c>
      <c r="E327" s="18">
        <v>21</v>
      </c>
      <c r="F327" s="18">
        <v>168</v>
      </c>
      <c r="G327" s="18">
        <v>25.6</v>
      </c>
      <c r="H327" s="2">
        <v>0.123</v>
      </c>
      <c r="I327" s="19">
        <v>24</v>
      </c>
      <c r="J327" t="str">
        <f t="shared" si="5"/>
        <v>Adolescent</v>
      </c>
      <c r="K327" t="s">
        <v>30</v>
      </c>
      <c r="L327">
        <v>0</v>
      </c>
    </row>
    <row r="328" spans="1:12" x14ac:dyDescent="0.25">
      <c r="A328">
        <v>327</v>
      </c>
      <c r="B328" s="19">
        <v>1</v>
      </c>
      <c r="C328" s="18">
        <v>122</v>
      </c>
      <c r="D328" s="18">
        <v>64</v>
      </c>
      <c r="E328" s="18">
        <v>32</v>
      </c>
      <c r="F328" s="18">
        <v>156</v>
      </c>
      <c r="G328" s="18">
        <v>35.1</v>
      </c>
      <c r="H328" s="2">
        <v>0.69199999999999995</v>
      </c>
      <c r="I328" s="19">
        <v>30</v>
      </c>
      <c r="J328" t="str">
        <f t="shared" si="5"/>
        <v>Adolescent</v>
      </c>
      <c r="K328" t="s">
        <v>29</v>
      </c>
      <c r="L328">
        <v>1</v>
      </c>
    </row>
    <row r="329" spans="1:12" x14ac:dyDescent="0.25">
      <c r="A329">
        <v>328</v>
      </c>
      <c r="B329" s="19">
        <v>10</v>
      </c>
      <c r="C329" s="18">
        <v>179</v>
      </c>
      <c r="D329" s="18">
        <v>70</v>
      </c>
      <c r="E329" s="18">
        <v>0</v>
      </c>
      <c r="F329" s="18">
        <v>0</v>
      </c>
      <c r="G329" s="18">
        <v>35.1</v>
      </c>
      <c r="H329" s="2">
        <v>0.2</v>
      </c>
      <c r="I329" s="19">
        <v>37</v>
      </c>
      <c r="J329" t="str">
        <f t="shared" si="5"/>
        <v>Middle Age</v>
      </c>
      <c r="K329" t="s">
        <v>30</v>
      </c>
      <c r="L329">
        <v>0</v>
      </c>
    </row>
    <row r="330" spans="1:12" x14ac:dyDescent="0.25">
      <c r="A330">
        <v>329</v>
      </c>
      <c r="B330" s="19">
        <v>2</v>
      </c>
      <c r="C330" s="18">
        <v>102</v>
      </c>
      <c r="D330" s="18">
        <v>86</v>
      </c>
      <c r="E330" s="18">
        <v>36</v>
      </c>
      <c r="F330" s="18">
        <v>120</v>
      </c>
      <c r="G330" s="18">
        <v>45.5</v>
      </c>
      <c r="H330" s="2">
        <v>0.127</v>
      </c>
      <c r="I330" s="19">
        <v>23</v>
      </c>
      <c r="J330" t="str">
        <f t="shared" si="5"/>
        <v>Adolescent</v>
      </c>
      <c r="K330" t="s">
        <v>29</v>
      </c>
      <c r="L330">
        <v>1</v>
      </c>
    </row>
    <row r="331" spans="1:12" x14ac:dyDescent="0.25">
      <c r="A331">
        <v>330</v>
      </c>
      <c r="B331" s="19">
        <v>6</v>
      </c>
      <c r="C331" s="18">
        <v>105</v>
      </c>
      <c r="D331" s="18">
        <v>70</v>
      </c>
      <c r="E331" s="18">
        <v>32</v>
      </c>
      <c r="F331" s="18">
        <v>68</v>
      </c>
      <c r="G331" s="18">
        <v>30.8</v>
      </c>
      <c r="H331" s="2">
        <v>0.122</v>
      </c>
      <c r="I331" s="19">
        <v>37</v>
      </c>
      <c r="J331" t="str">
        <f t="shared" si="5"/>
        <v>Middle Age</v>
      </c>
      <c r="K331" t="s">
        <v>30</v>
      </c>
      <c r="L331">
        <v>0</v>
      </c>
    </row>
    <row r="332" spans="1:12" x14ac:dyDescent="0.25">
      <c r="A332">
        <v>331</v>
      </c>
      <c r="B332" s="19">
        <v>8</v>
      </c>
      <c r="C332" s="18">
        <v>118</v>
      </c>
      <c r="D332" s="18">
        <v>72</v>
      </c>
      <c r="E332" s="18">
        <v>19</v>
      </c>
      <c r="F332" s="18">
        <v>0</v>
      </c>
      <c r="G332" s="18">
        <v>23.1</v>
      </c>
      <c r="H332" s="2">
        <v>1.476</v>
      </c>
      <c r="I332" s="19">
        <v>46</v>
      </c>
      <c r="J332" t="str">
        <f t="shared" si="5"/>
        <v>Middle Age</v>
      </c>
      <c r="K332" t="s">
        <v>30</v>
      </c>
      <c r="L332">
        <v>0</v>
      </c>
    </row>
    <row r="333" spans="1:12" x14ac:dyDescent="0.25">
      <c r="A333">
        <v>332</v>
      </c>
      <c r="B333" s="19">
        <v>2</v>
      </c>
      <c r="C333" s="18">
        <v>87</v>
      </c>
      <c r="D333" s="18">
        <v>58</v>
      </c>
      <c r="E333" s="18">
        <v>16</v>
      </c>
      <c r="F333" s="18">
        <v>52</v>
      </c>
      <c r="G333" s="18">
        <v>32.700000000000003</v>
      </c>
      <c r="H333" s="2">
        <v>0.16600000000000001</v>
      </c>
      <c r="I333" s="19">
        <v>25</v>
      </c>
      <c r="J333" t="str">
        <f t="shared" si="5"/>
        <v>Adolescent</v>
      </c>
      <c r="K333" t="s">
        <v>30</v>
      </c>
      <c r="L333">
        <v>0</v>
      </c>
    </row>
    <row r="334" spans="1:12" x14ac:dyDescent="0.25">
      <c r="A334">
        <v>333</v>
      </c>
      <c r="B334" s="19">
        <v>1</v>
      </c>
      <c r="C334" s="18">
        <v>180</v>
      </c>
      <c r="D334" s="18">
        <v>0</v>
      </c>
      <c r="E334" s="18">
        <v>0</v>
      </c>
      <c r="F334" s="18">
        <v>0</v>
      </c>
      <c r="G334" s="18">
        <v>43.3</v>
      </c>
      <c r="H334" s="2">
        <v>0.28199999999999997</v>
      </c>
      <c r="I334" s="19">
        <v>41</v>
      </c>
      <c r="J334" t="str">
        <f t="shared" si="5"/>
        <v>Middle Age</v>
      </c>
      <c r="K334" t="s">
        <v>29</v>
      </c>
      <c r="L334">
        <v>1</v>
      </c>
    </row>
    <row r="335" spans="1:12" x14ac:dyDescent="0.25">
      <c r="A335">
        <v>334</v>
      </c>
      <c r="B335" s="19">
        <v>12</v>
      </c>
      <c r="C335" s="18">
        <v>106</v>
      </c>
      <c r="D335" s="18">
        <v>80</v>
      </c>
      <c r="E335" s="18">
        <v>0</v>
      </c>
      <c r="F335" s="18">
        <v>0</v>
      </c>
      <c r="G335" s="18">
        <v>23.6</v>
      </c>
      <c r="H335" s="2">
        <v>0.13700000000000001</v>
      </c>
      <c r="I335" s="19">
        <v>44</v>
      </c>
      <c r="J335" t="str">
        <f t="shared" si="5"/>
        <v>Middle Age</v>
      </c>
      <c r="K335" t="s">
        <v>30</v>
      </c>
      <c r="L335">
        <v>0</v>
      </c>
    </row>
    <row r="336" spans="1:12" x14ac:dyDescent="0.25">
      <c r="A336">
        <v>335</v>
      </c>
      <c r="B336" s="19">
        <v>1</v>
      </c>
      <c r="C336" s="18">
        <v>95</v>
      </c>
      <c r="D336" s="18">
        <v>60</v>
      </c>
      <c r="E336" s="18">
        <v>18</v>
      </c>
      <c r="F336" s="18">
        <v>58</v>
      </c>
      <c r="G336" s="18">
        <v>23.9</v>
      </c>
      <c r="H336" s="2">
        <v>0.26</v>
      </c>
      <c r="I336" s="19">
        <v>22</v>
      </c>
      <c r="J336" t="str">
        <f t="shared" si="5"/>
        <v>Adolescent</v>
      </c>
      <c r="K336" t="s">
        <v>30</v>
      </c>
      <c r="L336">
        <v>0</v>
      </c>
    </row>
    <row r="337" spans="1:12" x14ac:dyDescent="0.25">
      <c r="A337">
        <v>336</v>
      </c>
      <c r="B337" s="19">
        <v>0</v>
      </c>
      <c r="C337" s="18">
        <v>165</v>
      </c>
      <c r="D337" s="18">
        <v>76</v>
      </c>
      <c r="E337" s="18">
        <v>43</v>
      </c>
      <c r="F337" s="18">
        <v>255</v>
      </c>
      <c r="G337" s="18">
        <v>47.9</v>
      </c>
      <c r="H337" s="2">
        <v>0.25900000000000001</v>
      </c>
      <c r="I337" s="19">
        <v>26</v>
      </c>
      <c r="J337" t="str">
        <f t="shared" si="5"/>
        <v>Adolescent</v>
      </c>
      <c r="K337" t="s">
        <v>30</v>
      </c>
      <c r="L337">
        <v>0</v>
      </c>
    </row>
    <row r="338" spans="1:12" x14ac:dyDescent="0.25">
      <c r="A338">
        <v>337</v>
      </c>
      <c r="B338" s="19">
        <v>0</v>
      </c>
      <c r="C338" s="18">
        <v>117</v>
      </c>
      <c r="D338" s="18">
        <v>0</v>
      </c>
      <c r="E338" s="18">
        <v>0</v>
      </c>
      <c r="F338" s="18">
        <v>0</v>
      </c>
      <c r="G338" s="18">
        <v>33.799999999999997</v>
      </c>
      <c r="H338" s="2">
        <v>0.93200000000000005</v>
      </c>
      <c r="I338" s="19">
        <v>44</v>
      </c>
      <c r="J338" t="str">
        <f t="shared" si="5"/>
        <v>Middle Age</v>
      </c>
      <c r="K338" t="s">
        <v>30</v>
      </c>
      <c r="L338">
        <v>0</v>
      </c>
    </row>
    <row r="339" spans="1:12" x14ac:dyDescent="0.25">
      <c r="A339">
        <v>338</v>
      </c>
      <c r="B339" s="19">
        <v>5</v>
      </c>
      <c r="C339" s="18">
        <v>115</v>
      </c>
      <c r="D339" s="18">
        <v>76</v>
      </c>
      <c r="E339" s="18">
        <v>0</v>
      </c>
      <c r="F339" s="18">
        <v>0</v>
      </c>
      <c r="G339" s="18">
        <v>31.2</v>
      </c>
      <c r="H339" s="2">
        <v>0.34300000000000003</v>
      </c>
      <c r="I339" s="19">
        <v>44</v>
      </c>
      <c r="J339" t="str">
        <f t="shared" si="5"/>
        <v>Middle Age</v>
      </c>
      <c r="K339" t="s">
        <v>29</v>
      </c>
      <c r="L339">
        <v>1</v>
      </c>
    </row>
    <row r="340" spans="1:12" x14ac:dyDescent="0.25">
      <c r="A340">
        <v>339</v>
      </c>
      <c r="B340" s="19">
        <v>9</v>
      </c>
      <c r="C340" s="18">
        <v>152</v>
      </c>
      <c r="D340" s="18">
        <v>78</v>
      </c>
      <c r="E340" s="18">
        <v>34</v>
      </c>
      <c r="F340" s="18">
        <v>171</v>
      </c>
      <c r="G340" s="18">
        <v>34.200000000000003</v>
      </c>
      <c r="H340" s="2">
        <v>0.89300000000000002</v>
      </c>
      <c r="I340" s="19">
        <v>33</v>
      </c>
      <c r="J340" t="str">
        <f t="shared" si="5"/>
        <v>Middle Age</v>
      </c>
      <c r="K340" t="s">
        <v>29</v>
      </c>
      <c r="L340">
        <v>1</v>
      </c>
    </row>
    <row r="341" spans="1:12" x14ac:dyDescent="0.25">
      <c r="A341">
        <v>340</v>
      </c>
      <c r="B341" s="19">
        <v>7</v>
      </c>
      <c r="C341" s="18">
        <v>178</v>
      </c>
      <c r="D341" s="18">
        <v>84</v>
      </c>
      <c r="E341" s="18">
        <v>0</v>
      </c>
      <c r="F341" s="18">
        <v>0</v>
      </c>
      <c r="G341" s="18">
        <v>39.9</v>
      </c>
      <c r="H341" s="2">
        <v>0.33100000000000002</v>
      </c>
      <c r="I341" s="19">
        <v>41</v>
      </c>
      <c r="J341" t="str">
        <f t="shared" si="5"/>
        <v>Middle Age</v>
      </c>
      <c r="K341" t="s">
        <v>29</v>
      </c>
      <c r="L341">
        <v>1</v>
      </c>
    </row>
    <row r="342" spans="1:12" x14ac:dyDescent="0.25">
      <c r="A342">
        <v>341</v>
      </c>
      <c r="B342" s="19">
        <v>1</v>
      </c>
      <c r="C342" s="18">
        <v>130</v>
      </c>
      <c r="D342" s="18">
        <v>70</v>
      </c>
      <c r="E342" s="18">
        <v>13</v>
      </c>
      <c r="F342" s="18">
        <v>105</v>
      </c>
      <c r="G342" s="18">
        <v>25.9</v>
      </c>
      <c r="H342" s="2">
        <v>0.47199999999999998</v>
      </c>
      <c r="I342" s="19">
        <v>22</v>
      </c>
      <c r="J342" t="str">
        <f t="shared" si="5"/>
        <v>Adolescent</v>
      </c>
      <c r="K342" t="s">
        <v>30</v>
      </c>
      <c r="L342">
        <v>0</v>
      </c>
    </row>
    <row r="343" spans="1:12" x14ac:dyDescent="0.25">
      <c r="A343">
        <v>342</v>
      </c>
      <c r="B343" s="19">
        <v>1</v>
      </c>
      <c r="C343" s="18">
        <v>95</v>
      </c>
      <c r="D343" s="18">
        <v>74</v>
      </c>
      <c r="E343" s="18">
        <v>21</v>
      </c>
      <c r="F343" s="18">
        <v>73</v>
      </c>
      <c r="G343" s="18">
        <v>25.9</v>
      </c>
      <c r="H343" s="2">
        <v>0.67300000000000004</v>
      </c>
      <c r="I343" s="19">
        <v>36</v>
      </c>
      <c r="J343" t="str">
        <f t="shared" si="5"/>
        <v>Middle Age</v>
      </c>
      <c r="K343" t="s">
        <v>30</v>
      </c>
      <c r="L343">
        <v>0</v>
      </c>
    </row>
    <row r="344" spans="1:12" x14ac:dyDescent="0.25">
      <c r="A344">
        <v>343</v>
      </c>
      <c r="B344" s="19">
        <v>1</v>
      </c>
      <c r="C344" s="18">
        <v>0</v>
      </c>
      <c r="D344" s="18">
        <v>68</v>
      </c>
      <c r="E344" s="18">
        <v>35</v>
      </c>
      <c r="F344" s="18">
        <v>0</v>
      </c>
      <c r="G344" s="18">
        <v>32</v>
      </c>
      <c r="H344" s="2">
        <v>0.38900000000000001</v>
      </c>
      <c r="I344" s="19">
        <v>22</v>
      </c>
      <c r="J344" t="str">
        <f t="shared" si="5"/>
        <v>Adolescent</v>
      </c>
      <c r="K344" t="s">
        <v>30</v>
      </c>
      <c r="L344">
        <v>0</v>
      </c>
    </row>
    <row r="345" spans="1:12" x14ac:dyDescent="0.25">
      <c r="A345">
        <v>344</v>
      </c>
      <c r="B345" s="19">
        <v>5</v>
      </c>
      <c r="C345" s="18">
        <v>122</v>
      </c>
      <c r="D345" s="18">
        <v>86</v>
      </c>
      <c r="E345" s="18">
        <v>0</v>
      </c>
      <c r="F345" s="18">
        <v>0</v>
      </c>
      <c r="G345" s="18">
        <v>34.700000000000003</v>
      </c>
      <c r="H345" s="2">
        <v>0.28999999999999998</v>
      </c>
      <c r="I345" s="19">
        <v>33</v>
      </c>
      <c r="J345" t="str">
        <f t="shared" si="5"/>
        <v>Middle Age</v>
      </c>
      <c r="K345" t="s">
        <v>30</v>
      </c>
      <c r="L345">
        <v>0</v>
      </c>
    </row>
    <row r="346" spans="1:12" x14ac:dyDescent="0.25">
      <c r="A346">
        <v>345</v>
      </c>
      <c r="B346" s="19">
        <v>8</v>
      </c>
      <c r="C346" s="18">
        <v>95</v>
      </c>
      <c r="D346" s="18">
        <v>72</v>
      </c>
      <c r="E346" s="18">
        <v>0</v>
      </c>
      <c r="F346" s="18">
        <v>0</v>
      </c>
      <c r="G346" s="18">
        <v>36.799999999999997</v>
      </c>
      <c r="H346" s="2">
        <v>0.48499999999999999</v>
      </c>
      <c r="I346" s="19">
        <v>57</v>
      </c>
      <c r="J346" t="str">
        <f t="shared" si="5"/>
        <v>old</v>
      </c>
      <c r="K346" t="s">
        <v>30</v>
      </c>
      <c r="L346">
        <v>0</v>
      </c>
    </row>
    <row r="347" spans="1:12" x14ac:dyDescent="0.25">
      <c r="A347">
        <v>346</v>
      </c>
      <c r="B347" s="19">
        <v>8</v>
      </c>
      <c r="C347" s="18">
        <v>126</v>
      </c>
      <c r="D347" s="18">
        <v>88</v>
      </c>
      <c r="E347" s="18">
        <v>36</v>
      </c>
      <c r="F347" s="18">
        <v>108</v>
      </c>
      <c r="G347" s="18">
        <v>38.5</v>
      </c>
      <c r="H347" s="2">
        <v>0.34899999999999998</v>
      </c>
      <c r="I347" s="19">
        <v>49</v>
      </c>
      <c r="J347" t="str">
        <f t="shared" si="5"/>
        <v>Middle Age</v>
      </c>
      <c r="K347" t="s">
        <v>30</v>
      </c>
      <c r="L347">
        <v>0</v>
      </c>
    </row>
    <row r="348" spans="1:12" x14ac:dyDescent="0.25">
      <c r="A348">
        <v>347</v>
      </c>
      <c r="B348" s="19">
        <v>1</v>
      </c>
      <c r="C348" s="18">
        <v>139</v>
      </c>
      <c r="D348" s="18">
        <v>46</v>
      </c>
      <c r="E348" s="18">
        <v>19</v>
      </c>
      <c r="F348" s="18">
        <v>83</v>
      </c>
      <c r="G348" s="18">
        <v>28.7</v>
      </c>
      <c r="H348" s="2">
        <v>0.65400000000000003</v>
      </c>
      <c r="I348" s="19">
        <v>22</v>
      </c>
      <c r="J348" t="str">
        <f t="shared" si="5"/>
        <v>Adolescent</v>
      </c>
      <c r="K348" t="s">
        <v>30</v>
      </c>
      <c r="L348">
        <v>0</v>
      </c>
    </row>
    <row r="349" spans="1:12" x14ac:dyDescent="0.25">
      <c r="A349">
        <v>348</v>
      </c>
      <c r="B349" s="19">
        <v>3</v>
      </c>
      <c r="C349" s="18">
        <v>116</v>
      </c>
      <c r="D349" s="18">
        <v>0</v>
      </c>
      <c r="E349" s="18">
        <v>0</v>
      </c>
      <c r="F349" s="18">
        <v>0</v>
      </c>
      <c r="G349" s="18">
        <v>23.5</v>
      </c>
      <c r="H349" s="2">
        <v>0.187</v>
      </c>
      <c r="I349" s="19">
        <v>23</v>
      </c>
      <c r="J349" t="str">
        <f t="shared" si="5"/>
        <v>Adolescent</v>
      </c>
      <c r="K349" t="s">
        <v>30</v>
      </c>
      <c r="L349">
        <v>0</v>
      </c>
    </row>
    <row r="350" spans="1:12" x14ac:dyDescent="0.25">
      <c r="A350">
        <v>349</v>
      </c>
      <c r="B350" s="19">
        <v>3</v>
      </c>
      <c r="C350" s="18">
        <v>99</v>
      </c>
      <c r="D350" s="18">
        <v>62</v>
      </c>
      <c r="E350" s="18">
        <v>19</v>
      </c>
      <c r="F350" s="18">
        <v>74</v>
      </c>
      <c r="G350" s="18">
        <v>21.8</v>
      </c>
      <c r="H350" s="2">
        <v>0.27900000000000003</v>
      </c>
      <c r="I350" s="19">
        <v>26</v>
      </c>
      <c r="J350" t="str">
        <f t="shared" si="5"/>
        <v>Adolescent</v>
      </c>
      <c r="K350" t="s">
        <v>30</v>
      </c>
      <c r="L350">
        <v>0</v>
      </c>
    </row>
    <row r="351" spans="1:12" x14ac:dyDescent="0.25">
      <c r="A351">
        <v>350</v>
      </c>
      <c r="B351" s="19">
        <v>5</v>
      </c>
      <c r="C351" s="18">
        <v>0</v>
      </c>
      <c r="D351" s="18">
        <v>80</v>
      </c>
      <c r="E351" s="18">
        <v>32</v>
      </c>
      <c r="F351" s="18">
        <v>0</v>
      </c>
      <c r="G351" s="18">
        <v>41</v>
      </c>
      <c r="H351" s="2">
        <v>0.34599999999999997</v>
      </c>
      <c r="I351" s="19">
        <v>37</v>
      </c>
      <c r="J351" t="str">
        <f t="shared" si="5"/>
        <v>Middle Age</v>
      </c>
      <c r="K351" t="s">
        <v>29</v>
      </c>
      <c r="L351">
        <v>1</v>
      </c>
    </row>
    <row r="352" spans="1:12" x14ac:dyDescent="0.25">
      <c r="A352">
        <v>351</v>
      </c>
      <c r="B352" s="19">
        <v>4</v>
      </c>
      <c r="C352" s="18">
        <v>92</v>
      </c>
      <c r="D352" s="18">
        <v>80</v>
      </c>
      <c r="E352" s="18">
        <v>0</v>
      </c>
      <c r="F352" s="18">
        <v>0</v>
      </c>
      <c r="G352" s="18">
        <v>42.2</v>
      </c>
      <c r="H352" s="2">
        <v>0.23699999999999999</v>
      </c>
      <c r="I352" s="19">
        <v>29</v>
      </c>
      <c r="J352" t="str">
        <f t="shared" si="5"/>
        <v>Adolescent</v>
      </c>
      <c r="K352" t="s">
        <v>30</v>
      </c>
      <c r="L352">
        <v>0</v>
      </c>
    </row>
    <row r="353" spans="1:12" x14ac:dyDescent="0.25">
      <c r="A353">
        <v>352</v>
      </c>
      <c r="B353" s="19">
        <v>4</v>
      </c>
      <c r="C353" s="18">
        <v>137</v>
      </c>
      <c r="D353" s="18">
        <v>84</v>
      </c>
      <c r="E353" s="18">
        <v>0</v>
      </c>
      <c r="F353" s="18">
        <v>0</v>
      </c>
      <c r="G353" s="18">
        <v>31.2</v>
      </c>
      <c r="H353" s="2">
        <v>0.252</v>
      </c>
      <c r="I353" s="19">
        <v>30</v>
      </c>
      <c r="J353" t="str">
        <f t="shared" si="5"/>
        <v>Adolescent</v>
      </c>
      <c r="K353" t="s">
        <v>30</v>
      </c>
      <c r="L353">
        <v>0</v>
      </c>
    </row>
    <row r="354" spans="1:12" x14ac:dyDescent="0.25">
      <c r="A354">
        <v>353</v>
      </c>
      <c r="B354" s="19">
        <v>3</v>
      </c>
      <c r="C354" s="18">
        <v>61</v>
      </c>
      <c r="D354" s="18">
        <v>82</v>
      </c>
      <c r="E354" s="18">
        <v>28</v>
      </c>
      <c r="F354" s="18">
        <v>0</v>
      </c>
      <c r="G354" s="18">
        <v>34.4</v>
      </c>
      <c r="H354" s="2">
        <v>0.24299999999999999</v>
      </c>
      <c r="I354" s="19">
        <v>46</v>
      </c>
      <c r="J354" t="str">
        <f t="shared" si="5"/>
        <v>Middle Age</v>
      </c>
      <c r="K354" t="s">
        <v>30</v>
      </c>
      <c r="L354">
        <v>0</v>
      </c>
    </row>
    <row r="355" spans="1:12" x14ac:dyDescent="0.25">
      <c r="A355">
        <v>354</v>
      </c>
      <c r="B355" s="19">
        <v>1</v>
      </c>
      <c r="C355" s="18">
        <v>90</v>
      </c>
      <c r="D355" s="18">
        <v>62</v>
      </c>
      <c r="E355" s="18">
        <v>12</v>
      </c>
      <c r="F355" s="18">
        <v>43</v>
      </c>
      <c r="G355" s="18">
        <v>27.2</v>
      </c>
      <c r="H355" s="2">
        <v>0.57999999999999996</v>
      </c>
      <c r="I355" s="19">
        <v>24</v>
      </c>
      <c r="J355" t="str">
        <f t="shared" si="5"/>
        <v>Adolescent</v>
      </c>
      <c r="K355" t="s">
        <v>30</v>
      </c>
      <c r="L355">
        <v>0</v>
      </c>
    </row>
    <row r="356" spans="1:12" x14ac:dyDescent="0.25">
      <c r="A356">
        <v>355</v>
      </c>
      <c r="B356" s="19">
        <v>3</v>
      </c>
      <c r="C356" s="18">
        <v>90</v>
      </c>
      <c r="D356" s="18">
        <v>78</v>
      </c>
      <c r="E356" s="18">
        <v>0</v>
      </c>
      <c r="F356" s="18">
        <v>0</v>
      </c>
      <c r="G356" s="18">
        <v>42.7</v>
      </c>
      <c r="H356" s="2">
        <v>0.55900000000000005</v>
      </c>
      <c r="I356" s="19">
        <v>21</v>
      </c>
      <c r="J356" t="str">
        <f t="shared" si="5"/>
        <v>Adolescent</v>
      </c>
      <c r="K356" t="s">
        <v>30</v>
      </c>
      <c r="L356">
        <v>0</v>
      </c>
    </row>
    <row r="357" spans="1:12" x14ac:dyDescent="0.25">
      <c r="A357">
        <v>356</v>
      </c>
      <c r="B357" s="19">
        <v>9</v>
      </c>
      <c r="C357" s="18">
        <v>165</v>
      </c>
      <c r="D357" s="18">
        <v>88</v>
      </c>
      <c r="E357" s="18">
        <v>0</v>
      </c>
      <c r="F357" s="18">
        <v>0</v>
      </c>
      <c r="G357" s="18">
        <v>30.4</v>
      </c>
      <c r="H357" s="2">
        <v>0.30199999999999999</v>
      </c>
      <c r="I357" s="19">
        <v>49</v>
      </c>
      <c r="J357" t="str">
        <f t="shared" si="5"/>
        <v>Middle Age</v>
      </c>
      <c r="K357" t="s">
        <v>29</v>
      </c>
      <c r="L357">
        <v>1</v>
      </c>
    </row>
    <row r="358" spans="1:12" x14ac:dyDescent="0.25">
      <c r="A358">
        <v>357</v>
      </c>
      <c r="B358" s="19">
        <v>1</v>
      </c>
      <c r="C358" s="18">
        <v>125</v>
      </c>
      <c r="D358" s="18">
        <v>50</v>
      </c>
      <c r="E358" s="18">
        <v>40</v>
      </c>
      <c r="F358" s="18">
        <v>167</v>
      </c>
      <c r="G358" s="18">
        <v>33.299999999999997</v>
      </c>
      <c r="H358" s="2">
        <v>0.96199999999999997</v>
      </c>
      <c r="I358" s="19">
        <v>28</v>
      </c>
      <c r="J358" t="str">
        <f t="shared" si="5"/>
        <v>Adolescent</v>
      </c>
      <c r="K358" t="s">
        <v>29</v>
      </c>
      <c r="L358">
        <v>1</v>
      </c>
    </row>
    <row r="359" spans="1:12" x14ac:dyDescent="0.25">
      <c r="A359">
        <v>358</v>
      </c>
      <c r="B359" s="19">
        <v>13</v>
      </c>
      <c r="C359" s="18">
        <v>129</v>
      </c>
      <c r="D359" s="18">
        <v>0</v>
      </c>
      <c r="E359" s="18">
        <v>30</v>
      </c>
      <c r="F359" s="18">
        <v>0</v>
      </c>
      <c r="G359" s="18">
        <v>39.9</v>
      </c>
      <c r="H359" s="2">
        <v>0.56899999999999995</v>
      </c>
      <c r="I359" s="19">
        <v>44</v>
      </c>
      <c r="J359" t="str">
        <f t="shared" si="5"/>
        <v>Middle Age</v>
      </c>
      <c r="K359" t="s">
        <v>29</v>
      </c>
      <c r="L359">
        <v>1</v>
      </c>
    </row>
    <row r="360" spans="1:12" x14ac:dyDescent="0.25">
      <c r="A360">
        <v>359</v>
      </c>
      <c r="B360" s="19">
        <v>12</v>
      </c>
      <c r="C360" s="18">
        <v>88</v>
      </c>
      <c r="D360" s="18">
        <v>74</v>
      </c>
      <c r="E360" s="18">
        <v>40</v>
      </c>
      <c r="F360" s="18">
        <v>54</v>
      </c>
      <c r="G360" s="18">
        <v>35.299999999999997</v>
      </c>
      <c r="H360" s="2">
        <v>0.378</v>
      </c>
      <c r="I360" s="19">
        <v>48</v>
      </c>
      <c r="J360" t="str">
        <f t="shared" si="5"/>
        <v>Middle Age</v>
      </c>
      <c r="K360" t="s">
        <v>30</v>
      </c>
      <c r="L360">
        <v>0</v>
      </c>
    </row>
    <row r="361" spans="1:12" x14ac:dyDescent="0.25">
      <c r="A361">
        <v>360</v>
      </c>
      <c r="B361" s="19">
        <v>1</v>
      </c>
      <c r="C361" s="18">
        <v>196</v>
      </c>
      <c r="D361" s="18">
        <v>76</v>
      </c>
      <c r="E361" s="18">
        <v>36</v>
      </c>
      <c r="F361" s="18">
        <v>249</v>
      </c>
      <c r="G361" s="18">
        <v>36.5</v>
      </c>
      <c r="H361" s="2">
        <v>0.875</v>
      </c>
      <c r="I361" s="19">
        <v>29</v>
      </c>
      <c r="J361" t="str">
        <f t="shared" si="5"/>
        <v>Adolescent</v>
      </c>
      <c r="K361" t="s">
        <v>29</v>
      </c>
      <c r="L361">
        <v>1</v>
      </c>
    </row>
    <row r="362" spans="1:12" x14ac:dyDescent="0.25">
      <c r="A362">
        <v>361</v>
      </c>
      <c r="B362" s="19">
        <v>5</v>
      </c>
      <c r="C362" s="18">
        <v>189</v>
      </c>
      <c r="D362" s="18">
        <v>64</v>
      </c>
      <c r="E362" s="18">
        <v>33</v>
      </c>
      <c r="F362" s="18">
        <v>325</v>
      </c>
      <c r="G362" s="18">
        <v>31.2</v>
      </c>
      <c r="H362" s="2">
        <v>0.58299999999999996</v>
      </c>
      <c r="I362" s="19">
        <v>29</v>
      </c>
      <c r="J362" t="str">
        <f t="shared" si="5"/>
        <v>Adolescent</v>
      </c>
      <c r="K362" t="s">
        <v>29</v>
      </c>
      <c r="L362">
        <v>1</v>
      </c>
    </row>
    <row r="363" spans="1:12" x14ac:dyDescent="0.25">
      <c r="A363">
        <v>362</v>
      </c>
      <c r="B363" s="19">
        <v>5</v>
      </c>
      <c r="C363" s="18">
        <v>158</v>
      </c>
      <c r="D363" s="18">
        <v>70</v>
      </c>
      <c r="E363" s="18">
        <v>0</v>
      </c>
      <c r="F363" s="18">
        <v>0</v>
      </c>
      <c r="G363" s="18">
        <v>29.8</v>
      </c>
      <c r="H363" s="2">
        <v>0.20699999999999999</v>
      </c>
      <c r="I363" s="19">
        <v>63</v>
      </c>
      <c r="J363" t="str">
        <f t="shared" si="5"/>
        <v>old</v>
      </c>
      <c r="K363" t="s">
        <v>30</v>
      </c>
      <c r="L363">
        <v>0</v>
      </c>
    </row>
    <row r="364" spans="1:12" x14ac:dyDescent="0.25">
      <c r="A364">
        <v>363</v>
      </c>
      <c r="B364" s="19">
        <v>5</v>
      </c>
      <c r="C364" s="18">
        <v>103</v>
      </c>
      <c r="D364" s="18">
        <v>108</v>
      </c>
      <c r="E364" s="18">
        <v>37</v>
      </c>
      <c r="F364" s="18">
        <v>0</v>
      </c>
      <c r="G364" s="18">
        <v>39.200000000000003</v>
      </c>
      <c r="H364" s="2">
        <v>0.30499999999999999</v>
      </c>
      <c r="I364" s="19">
        <v>65</v>
      </c>
      <c r="J364" t="str">
        <f t="shared" si="5"/>
        <v>old</v>
      </c>
      <c r="K364" t="s">
        <v>30</v>
      </c>
      <c r="L364">
        <v>0</v>
      </c>
    </row>
    <row r="365" spans="1:12" x14ac:dyDescent="0.25">
      <c r="A365">
        <v>364</v>
      </c>
      <c r="B365" s="19">
        <v>4</v>
      </c>
      <c r="C365" s="18">
        <v>146</v>
      </c>
      <c r="D365" s="18">
        <v>78</v>
      </c>
      <c r="E365" s="18">
        <v>0</v>
      </c>
      <c r="F365" s="18">
        <v>0</v>
      </c>
      <c r="G365" s="18">
        <v>38.5</v>
      </c>
      <c r="H365" s="2">
        <v>0.52</v>
      </c>
      <c r="I365" s="19">
        <v>67</v>
      </c>
      <c r="J365" t="str">
        <f t="shared" si="5"/>
        <v>old</v>
      </c>
      <c r="K365" t="s">
        <v>29</v>
      </c>
      <c r="L365">
        <v>1</v>
      </c>
    </row>
    <row r="366" spans="1:12" x14ac:dyDescent="0.25">
      <c r="A366">
        <v>365</v>
      </c>
      <c r="B366" s="19">
        <v>4</v>
      </c>
      <c r="C366" s="18">
        <v>147</v>
      </c>
      <c r="D366" s="18">
        <v>74</v>
      </c>
      <c r="E366" s="18">
        <v>25</v>
      </c>
      <c r="F366" s="18">
        <v>293</v>
      </c>
      <c r="G366" s="18">
        <v>34.9</v>
      </c>
      <c r="H366" s="2">
        <v>0.38500000000000001</v>
      </c>
      <c r="I366" s="19">
        <v>30</v>
      </c>
      <c r="J366" t="str">
        <f t="shared" si="5"/>
        <v>Adolescent</v>
      </c>
      <c r="K366" t="s">
        <v>30</v>
      </c>
      <c r="L366">
        <v>0</v>
      </c>
    </row>
    <row r="367" spans="1:12" x14ac:dyDescent="0.25">
      <c r="A367">
        <v>366</v>
      </c>
      <c r="B367" s="19">
        <v>5</v>
      </c>
      <c r="C367" s="18">
        <v>99</v>
      </c>
      <c r="D367" s="18">
        <v>54</v>
      </c>
      <c r="E367" s="18">
        <v>28</v>
      </c>
      <c r="F367" s="18">
        <v>83</v>
      </c>
      <c r="G367" s="18">
        <v>34</v>
      </c>
      <c r="H367" s="2">
        <v>0.499</v>
      </c>
      <c r="I367" s="19">
        <v>30</v>
      </c>
      <c r="J367" t="str">
        <f t="shared" si="5"/>
        <v>Adolescent</v>
      </c>
      <c r="K367" t="s">
        <v>30</v>
      </c>
      <c r="L367">
        <v>0</v>
      </c>
    </row>
    <row r="368" spans="1:12" x14ac:dyDescent="0.25">
      <c r="A368">
        <v>367</v>
      </c>
      <c r="B368" s="19">
        <v>6</v>
      </c>
      <c r="C368" s="18">
        <v>124</v>
      </c>
      <c r="D368" s="18">
        <v>72</v>
      </c>
      <c r="E368" s="18">
        <v>0</v>
      </c>
      <c r="F368" s="18">
        <v>0</v>
      </c>
      <c r="G368" s="18">
        <v>27.6</v>
      </c>
      <c r="H368" s="2">
        <v>0.36799999999999999</v>
      </c>
      <c r="I368" s="19">
        <v>29</v>
      </c>
      <c r="J368" t="str">
        <f t="shared" si="5"/>
        <v>Adolescent</v>
      </c>
      <c r="K368" t="s">
        <v>29</v>
      </c>
      <c r="L368">
        <v>1</v>
      </c>
    </row>
    <row r="369" spans="1:12" x14ac:dyDescent="0.25">
      <c r="A369">
        <v>368</v>
      </c>
      <c r="B369" s="19">
        <v>0</v>
      </c>
      <c r="C369" s="18">
        <v>101</v>
      </c>
      <c r="D369" s="18">
        <v>64</v>
      </c>
      <c r="E369" s="18">
        <v>17</v>
      </c>
      <c r="F369" s="18">
        <v>0</v>
      </c>
      <c r="G369" s="18">
        <v>21</v>
      </c>
      <c r="H369" s="2">
        <v>0.252</v>
      </c>
      <c r="I369" s="19">
        <v>21</v>
      </c>
      <c r="J369" t="str">
        <f t="shared" si="5"/>
        <v>Adolescent</v>
      </c>
      <c r="K369" t="s">
        <v>30</v>
      </c>
      <c r="L369">
        <v>0</v>
      </c>
    </row>
    <row r="370" spans="1:12" x14ac:dyDescent="0.25">
      <c r="A370">
        <v>369</v>
      </c>
      <c r="B370" s="19">
        <v>3</v>
      </c>
      <c r="C370" s="18">
        <v>81</v>
      </c>
      <c r="D370" s="18">
        <v>86</v>
      </c>
      <c r="E370" s="18">
        <v>16</v>
      </c>
      <c r="F370" s="18">
        <v>66</v>
      </c>
      <c r="G370" s="18">
        <v>27.5</v>
      </c>
      <c r="H370" s="2">
        <v>0.30599999999999999</v>
      </c>
      <c r="I370" s="19">
        <v>22</v>
      </c>
      <c r="J370" t="str">
        <f t="shared" si="5"/>
        <v>Adolescent</v>
      </c>
      <c r="K370" t="s">
        <v>30</v>
      </c>
      <c r="L370">
        <v>0</v>
      </c>
    </row>
    <row r="371" spans="1:12" x14ac:dyDescent="0.25">
      <c r="A371">
        <v>370</v>
      </c>
      <c r="B371" s="19">
        <v>1</v>
      </c>
      <c r="C371" s="18">
        <v>133</v>
      </c>
      <c r="D371" s="18">
        <v>102</v>
      </c>
      <c r="E371" s="18">
        <v>28</v>
      </c>
      <c r="F371" s="18">
        <v>140</v>
      </c>
      <c r="G371" s="18">
        <v>32.799999999999997</v>
      </c>
      <c r="H371" s="2">
        <v>0.23400000000000001</v>
      </c>
      <c r="I371" s="19">
        <v>45</v>
      </c>
      <c r="J371" t="str">
        <f t="shared" si="5"/>
        <v>Middle Age</v>
      </c>
      <c r="K371" t="s">
        <v>29</v>
      </c>
      <c r="L371">
        <v>1</v>
      </c>
    </row>
    <row r="372" spans="1:12" x14ac:dyDescent="0.25">
      <c r="A372">
        <v>371</v>
      </c>
      <c r="B372" s="19">
        <v>3</v>
      </c>
      <c r="C372" s="18">
        <v>173</v>
      </c>
      <c r="D372" s="18">
        <v>82</v>
      </c>
      <c r="E372" s="18">
        <v>48</v>
      </c>
      <c r="F372" s="18">
        <v>465</v>
      </c>
      <c r="G372" s="18">
        <v>38.4</v>
      </c>
      <c r="H372" s="2">
        <v>2.137</v>
      </c>
      <c r="I372" s="19">
        <v>25</v>
      </c>
      <c r="J372" t="str">
        <f t="shared" si="5"/>
        <v>Adolescent</v>
      </c>
      <c r="K372" t="s">
        <v>29</v>
      </c>
      <c r="L372">
        <v>1</v>
      </c>
    </row>
    <row r="373" spans="1:12" x14ac:dyDescent="0.25">
      <c r="A373">
        <v>372</v>
      </c>
      <c r="B373" s="19">
        <v>0</v>
      </c>
      <c r="C373" s="18">
        <v>118</v>
      </c>
      <c r="D373" s="18">
        <v>64</v>
      </c>
      <c r="E373" s="18">
        <v>23</v>
      </c>
      <c r="F373" s="18">
        <v>89</v>
      </c>
      <c r="G373" s="18">
        <v>0</v>
      </c>
      <c r="H373" s="2">
        <v>1.7310000000000001</v>
      </c>
      <c r="I373" s="19">
        <v>21</v>
      </c>
      <c r="J373" t="str">
        <f t="shared" si="5"/>
        <v>Adolescent</v>
      </c>
      <c r="K373" t="s">
        <v>30</v>
      </c>
      <c r="L373">
        <v>0</v>
      </c>
    </row>
    <row r="374" spans="1:12" x14ac:dyDescent="0.25">
      <c r="A374">
        <v>373</v>
      </c>
      <c r="B374" s="19">
        <v>0</v>
      </c>
      <c r="C374" s="18">
        <v>84</v>
      </c>
      <c r="D374" s="18">
        <v>64</v>
      </c>
      <c r="E374" s="18">
        <v>22</v>
      </c>
      <c r="F374" s="18">
        <v>66</v>
      </c>
      <c r="G374" s="18">
        <v>35.799999999999997</v>
      </c>
      <c r="H374" s="2">
        <v>0.54500000000000004</v>
      </c>
      <c r="I374" s="19">
        <v>21</v>
      </c>
      <c r="J374" t="str">
        <f t="shared" si="5"/>
        <v>Adolescent</v>
      </c>
      <c r="K374" t="s">
        <v>30</v>
      </c>
      <c r="L374">
        <v>0</v>
      </c>
    </row>
    <row r="375" spans="1:12" x14ac:dyDescent="0.25">
      <c r="A375">
        <v>374</v>
      </c>
      <c r="B375" s="19">
        <v>2</v>
      </c>
      <c r="C375" s="18">
        <v>105</v>
      </c>
      <c r="D375" s="18">
        <v>58</v>
      </c>
      <c r="E375" s="18">
        <v>40</v>
      </c>
      <c r="F375" s="18">
        <v>94</v>
      </c>
      <c r="G375" s="18">
        <v>34.9</v>
      </c>
      <c r="H375" s="2">
        <v>0.22500000000000001</v>
      </c>
      <c r="I375" s="19">
        <v>25</v>
      </c>
      <c r="J375" t="str">
        <f t="shared" si="5"/>
        <v>Adolescent</v>
      </c>
      <c r="K375" t="s">
        <v>30</v>
      </c>
      <c r="L375">
        <v>0</v>
      </c>
    </row>
    <row r="376" spans="1:12" x14ac:dyDescent="0.25">
      <c r="A376">
        <v>375</v>
      </c>
      <c r="B376" s="19">
        <v>2</v>
      </c>
      <c r="C376" s="18">
        <v>122</v>
      </c>
      <c r="D376" s="18">
        <v>52</v>
      </c>
      <c r="E376" s="18">
        <v>43</v>
      </c>
      <c r="F376" s="18">
        <v>158</v>
      </c>
      <c r="G376" s="18">
        <v>36.200000000000003</v>
      </c>
      <c r="H376" s="2">
        <v>0.81599999999999995</v>
      </c>
      <c r="I376" s="19">
        <v>28</v>
      </c>
      <c r="J376" t="str">
        <f t="shared" si="5"/>
        <v>Adolescent</v>
      </c>
      <c r="K376" t="s">
        <v>30</v>
      </c>
      <c r="L376">
        <v>0</v>
      </c>
    </row>
    <row r="377" spans="1:12" x14ac:dyDescent="0.25">
      <c r="A377">
        <v>376</v>
      </c>
      <c r="B377" s="19">
        <v>12</v>
      </c>
      <c r="C377" s="18">
        <v>140</v>
      </c>
      <c r="D377" s="18">
        <v>82</v>
      </c>
      <c r="E377" s="18">
        <v>43</v>
      </c>
      <c r="F377" s="18">
        <v>325</v>
      </c>
      <c r="G377" s="18">
        <v>39.200000000000003</v>
      </c>
      <c r="H377" s="2">
        <v>0.52800000000000002</v>
      </c>
      <c r="I377" s="19">
        <v>58</v>
      </c>
      <c r="J377" t="str">
        <f t="shared" si="5"/>
        <v>old</v>
      </c>
      <c r="K377" t="s">
        <v>29</v>
      </c>
      <c r="L377">
        <v>1</v>
      </c>
    </row>
    <row r="378" spans="1:12" x14ac:dyDescent="0.25">
      <c r="A378">
        <v>377</v>
      </c>
      <c r="B378" s="19">
        <v>0</v>
      </c>
      <c r="C378" s="18">
        <v>98</v>
      </c>
      <c r="D378" s="18">
        <v>82</v>
      </c>
      <c r="E378" s="18">
        <v>15</v>
      </c>
      <c r="F378" s="18">
        <v>84</v>
      </c>
      <c r="G378" s="18">
        <v>25.2</v>
      </c>
      <c r="H378" s="2">
        <v>0.29899999999999999</v>
      </c>
      <c r="I378" s="19">
        <v>22</v>
      </c>
      <c r="J378" t="str">
        <f t="shared" si="5"/>
        <v>Adolescent</v>
      </c>
      <c r="K378" t="s">
        <v>30</v>
      </c>
      <c r="L378">
        <v>0</v>
      </c>
    </row>
    <row r="379" spans="1:12" x14ac:dyDescent="0.25">
      <c r="A379">
        <v>378</v>
      </c>
      <c r="B379" s="19">
        <v>1</v>
      </c>
      <c r="C379" s="18">
        <v>87</v>
      </c>
      <c r="D379" s="18">
        <v>60</v>
      </c>
      <c r="E379" s="18">
        <v>37</v>
      </c>
      <c r="F379" s="18">
        <v>75</v>
      </c>
      <c r="G379" s="18">
        <v>37.200000000000003</v>
      </c>
      <c r="H379" s="2">
        <v>0.50900000000000001</v>
      </c>
      <c r="I379" s="19">
        <v>22</v>
      </c>
      <c r="J379" t="str">
        <f t="shared" si="5"/>
        <v>Adolescent</v>
      </c>
      <c r="K379" t="s">
        <v>30</v>
      </c>
      <c r="L379">
        <v>0</v>
      </c>
    </row>
    <row r="380" spans="1:12" x14ac:dyDescent="0.25">
      <c r="A380">
        <v>379</v>
      </c>
      <c r="B380" s="19">
        <v>4</v>
      </c>
      <c r="C380" s="18">
        <v>156</v>
      </c>
      <c r="D380" s="18">
        <v>75</v>
      </c>
      <c r="E380" s="18">
        <v>0</v>
      </c>
      <c r="F380" s="18">
        <v>0</v>
      </c>
      <c r="G380" s="18">
        <v>48.3</v>
      </c>
      <c r="H380" s="2">
        <v>0.23799999999999999</v>
      </c>
      <c r="I380" s="19">
        <v>32</v>
      </c>
      <c r="J380" t="str">
        <f t="shared" si="5"/>
        <v>Middle Age</v>
      </c>
      <c r="K380" t="s">
        <v>29</v>
      </c>
      <c r="L380">
        <v>1</v>
      </c>
    </row>
    <row r="381" spans="1:12" x14ac:dyDescent="0.25">
      <c r="A381">
        <v>380</v>
      </c>
      <c r="B381" s="19">
        <v>0</v>
      </c>
      <c r="C381" s="18">
        <v>93</v>
      </c>
      <c r="D381" s="18">
        <v>100</v>
      </c>
      <c r="E381" s="18">
        <v>39</v>
      </c>
      <c r="F381" s="18">
        <v>72</v>
      </c>
      <c r="G381" s="18">
        <v>43.4</v>
      </c>
      <c r="H381" s="2">
        <v>1.0209999999999999</v>
      </c>
      <c r="I381" s="19">
        <v>35</v>
      </c>
      <c r="J381" t="str">
        <f t="shared" si="5"/>
        <v>Middle Age</v>
      </c>
      <c r="K381" t="s">
        <v>30</v>
      </c>
      <c r="L381">
        <v>0</v>
      </c>
    </row>
    <row r="382" spans="1:12" x14ac:dyDescent="0.25">
      <c r="A382">
        <v>381</v>
      </c>
      <c r="B382" s="19">
        <v>1</v>
      </c>
      <c r="C382" s="18">
        <v>107</v>
      </c>
      <c r="D382" s="18">
        <v>72</v>
      </c>
      <c r="E382" s="18">
        <v>30</v>
      </c>
      <c r="F382" s="18">
        <v>82</v>
      </c>
      <c r="G382" s="18">
        <v>30.8</v>
      </c>
      <c r="H382" s="2">
        <v>0.82099999999999995</v>
      </c>
      <c r="I382" s="19">
        <v>24</v>
      </c>
      <c r="J382" t="str">
        <f t="shared" si="5"/>
        <v>Adolescent</v>
      </c>
      <c r="K382" t="s">
        <v>30</v>
      </c>
      <c r="L382">
        <v>0</v>
      </c>
    </row>
    <row r="383" spans="1:12" x14ac:dyDescent="0.25">
      <c r="A383">
        <v>382</v>
      </c>
      <c r="B383" s="19">
        <v>0</v>
      </c>
      <c r="C383" s="18">
        <v>105</v>
      </c>
      <c r="D383" s="18">
        <v>68</v>
      </c>
      <c r="E383" s="18">
        <v>22</v>
      </c>
      <c r="F383" s="18">
        <v>0</v>
      </c>
      <c r="G383" s="18">
        <v>20</v>
      </c>
      <c r="H383" s="2">
        <v>0.23599999999999999</v>
      </c>
      <c r="I383" s="19">
        <v>22</v>
      </c>
      <c r="J383" t="str">
        <f t="shared" si="5"/>
        <v>Adolescent</v>
      </c>
      <c r="K383" t="s">
        <v>30</v>
      </c>
      <c r="L383">
        <v>0</v>
      </c>
    </row>
    <row r="384" spans="1:12" x14ac:dyDescent="0.25">
      <c r="A384">
        <v>383</v>
      </c>
      <c r="B384" s="19">
        <v>1</v>
      </c>
      <c r="C384" s="18">
        <v>109</v>
      </c>
      <c r="D384" s="18">
        <v>60</v>
      </c>
      <c r="E384" s="18">
        <v>8</v>
      </c>
      <c r="F384" s="18">
        <v>182</v>
      </c>
      <c r="G384" s="18">
        <v>25.4</v>
      </c>
      <c r="H384" s="2">
        <v>0.94699999999999995</v>
      </c>
      <c r="I384" s="19">
        <v>21</v>
      </c>
      <c r="J384" t="str">
        <f t="shared" si="5"/>
        <v>Adolescent</v>
      </c>
      <c r="K384" t="s">
        <v>30</v>
      </c>
      <c r="L384">
        <v>0</v>
      </c>
    </row>
    <row r="385" spans="1:12" x14ac:dyDescent="0.25">
      <c r="A385">
        <v>384</v>
      </c>
      <c r="B385" s="19">
        <v>1</v>
      </c>
      <c r="C385" s="18">
        <v>90</v>
      </c>
      <c r="D385" s="18">
        <v>62</v>
      </c>
      <c r="E385" s="18">
        <v>18</v>
      </c>
      <c r="F385" s="18">
        <v>59</v>
      </c>
      <c r="G385" s="18">
        <v>25.1</v>
      </c>
      <c r="H385" s="2">
        <v>1.268</v>
      </c>
      <c r="I385" s="19">
        <v>25</v>
      </c>
      <c r="J385" t="str">
        <f t="shared" si="5"/>
        <v>Adolescent</v>
      </c>
      <c r="K385" t="s">
        <v>30</v>
      </c>
      <c r="L385">
        <v>0</v>
      </c>
    </row>
    <row r="386" spans="1:12" x14ac:dyDescent="0.25">
      <c r="A386">
        <v>385</v>
      </c>
      <c r="B386" s="19">
        <v>1</v>
      </c>
      <c r="C386" s="18">
        <v>125</v>
      </c>
      <c r="D386" s="18">
        <v>70</v>
      </c>
      <c r="E386" s="18">
        <v>24</v>
      </c>
      <c r="F386" s="18">
        <v>110</v>
      </c>
      <c r="G386" s="18">
        <v>24.3</v>
      </c>
      <c r="H386" s="2">
        <v>0.221</v>
      </c>
      <c r="I386" s="19">
        <v>25</v>
      </c>
      <c r="J386" t="str">
        <f t="shared" ref="J386:J449" si="6">IF(I386&gt;49,"old",IF(I386&gt;=31,"Middle Age",IF(I386&lt;31,"Adolescent","Invalid")))</f>
        <v>Adolescent</v>
      </c>
      <c r="K386" t="s">
        <v>30</v>
      </c>
      <c r="L386">
        <v>0</v>
      </c>
    </row>
    <row r="387" spans="1:12" x14ac:dyDescent="0.25">
      <c r="A387">
        <v>386</v>
      </c>
      <c r="B387" s="19">
        <v>1</v>
      </c>
      <c r="C387" s="18">
        <v>119</v>
      </c>
      <c r="D387" s="18">
        <v>54</v>
      </c>
      <c r="E387" s="18">
        <v>13</v>
      </c>
      <c r="F387" s="18">
        <v>50</v>
      </c>
      <c r="G387" s="18">
        <v>22.3</v>
      </c>
      <c r="H387" s="2">
        <v>0.20499999999999999</v>
      </c>
      <c r="I387" s="19">
        <v>24</v>
      </c>
      <c r="J387" t="str">
        <f t="shared" si="6"/>
        <v>Adolescent</v>
      </c>
      <c r="K387" t="s">
        <v>30</v>
      </c>
      <c r="L387">
        <v>0</v>
      </c>
    </row>
    <row r="388" spans="1:12" x14ac:dyDescent="0.25">
      <c r="A388">
        <v>387</v>
      </c>
      <c r="B388" s="19">
        <v>5</v>
      </c>
      <c r="C388" s="18">
        <v>116</v>
      </c>
      <c r="D388" s="18">
        <v>74</v>
      </c>
      <c r="E388" s="18">
        <v>29</v>
      </c>
      <c r="F388" s="18">
        <v>0</v>
      </c>
      <c r="G388" s="18">
        <v>32.299999999999997</v>
      </c>
      <c r="H388" s="2">
        <v>0.66</v>
      </c>
      <c r="I388" s="19">
        <v>35</v>
      </c>
      <c r="J388" t="str">
        <f t="shared" si="6"/>
        <v>Middle Age</v>
      </c>
      <c r="K388" t="s">
        <v>29</v>
      </c>
      <c r="L388">
        <v>1</v>
      </c>
    </row>
    <row r="389" spans="1:12" x14ac:dyDescent="0.25">
      <c r="A389">
        <v>388</v>
      </c>
      <c r="B389" s="19">
        <v>8</v>
      </c>
      <c r="C389" s="18">
        <v>105</v>
      </c>
      <c r="D389" s="18">
        <v>100</v>
      </c>
      <c r="E389" s="18">
        <v>36</v>
      </c>
      <c r="F389" s="18">
        <v>0</v>
      </c>
      <c r="G389" s="18">
        <v>43.3</v>
      </c>
      <c r="H389" s="2">
        <v>0.23899999999999999</v>
      </c>
      <c r="I389" s="19">
        <v>45</v>
      </c>
      <c r="J389" t="str">
        <f t="shared" si="6"/>
        <v>Middle Age</v>
      </c>
      <c r="K389" t="s">
        <v>29</v>
      </c>
      <c r="L389">
        <v>1</v>
      </c>
    </row>
    <row r="390" spans="1:12" x14ac:dyDescent="0.25">
      <c r="A390">
        <v>389</v>
      </c>
      <c r="B390" s="19">
        <v>5</v>
      </c>
      <c r="C390" s="18">
        <v>144</v>
      </c>
      <c r="D390" s="18">
        <v>82</v>
      </c>
      <c r="E390" s="18">
        <v>26</v>
      </c>
      <c r="F390" s="18">
        <v>285</v>
      </c>
      <c r="G390" s="18">
        <v>32</v>
      </c>
      <c r="H390" s="2">
        <v>0.45200000000000001</v>
      </c>
      <c r="I390" s="19">
        <v>58</v>
      </c>
      <c r="J390" t="str">
        <f t="shared" si="6"/>
        <v>old</v>
      </c>
      <c r="K390" t="s">
        <v>29</v>
      </c>
      <c r="L390">
        <v>1</v>
      </c>
    </row>
    <row r="391" spans="1:12" x14ac:dyDescent="0.25">
      <c r="A391">
        <v>390</v>
      </c>
      <c r="B391" s="19">
        <v>3</v>
      </c>
      <c r="C391" s="18">
        <v>100</v>
      </c>
      <c r="D391" s="18">
        <v>68</v>
      </c>
      <c r="E391" s="18">
        <v>23</v>
      </c>
      <c r="F391" s="18">
        <v>81</v>
      </c>
      <c r="G391" s="18">
        <v>31.6</v>
      </c>
      <c r="H391" s="2">
        <v>0.94899999999999995</v>
      </c>
      <c r="I391" s="19">
        <v>28</v>
      </c>
      <c r="J391" t="str">
        <f t="shared" si="6"/>
        <v>Adolescent</v>
      </c>
      <c r="K391" t="s">
        <v>30</v>
      </c>
      <c r="L391">
        <v>0</v>
      </c>
    </row>
    <row r="392" spans="1:12" x14ac:dyDescent="0.25">
      <c r="A392">
        <v>391</v>
      </c>
      <c r="B392" s="19">
        <v>1</v>
      </c>
      <c r="C392" s="18">
        <v>100</v>
      </c>
      <c r="D392" s="18">
        <v>66</v>
      </c>
      <c r="E392" s="18">
        <v>29</v>
      </c>
      <c r="F392" s="18">
        <v>196</v>
      </c>
      <c r="G392" s="18">
        <v>32</v>
      </c>
      <c r="H392" s="2">
        <v>0.44400000000000001</v>
      </c>
      <c r="I392" s="19">
        <v>42</v>
      </c>
      <c r="J392" t="str">
        <f t="shared" si="6"/>
        <v>Middle Age</v>
      </c>
      <c r="K392" t="s">
        <v>30</v>
      </c>
      <c r="L392">
        <v>0</v>
      </c>
    </row>
    <row r="393" spans="1:12" x14ac:dyDescent="0.25">
      <c r="A393">
        <v>392</v>
      </c>
      <c r="B393" s="19">
        <v>5</v>
      </c>
      <c r="C393" s="18">
        <v>166</v>
      </c>
      <c r="D393" s="18">
        <v>76</v>
      </c>
      <c r="E393" s="18">
        <v>0</v>
      </c>
      <c r="F393" s="18">
        <v>0</v>
      </c>
      <c r="G393" s="18">
        <v>45.7</v>
      </c>
      <c r="H393" s="2">
        <v>0.34</v>
      </c>
      <c r="I393" s="19">
        <v>27</v>
      </c>
      <c r="J393" t="str">
        <f t="shared" si="6"/>
        <v>Adolescent</v>
      </c>
      <c r="K393" t="s">
        <v>29</v>
      </c>
      <c r="L393">
        <v>1</v>
      </c>
    </row>
    <row r="394" spans="1:12" x14ac:dyDescent="0.25">
      <c r="A394">
        <v>393</v>
      </c>
      <c r="B394" s="19">
        <v>1</v>
      </c>
      <c r="C394" s="18">
        <v>131</v>
      </c>
      <c r="D394" s="18">
        <v>64</v>
      </c>
      <c r="E394" s="18">
        <v>14</v>
      </c>
      <c r="F394" s="18">
        <v>415</v>
      </c>
      <c r="G394" s="18">
        <v>23.7</v>
      </c>
      <c r="H394" s="2">
        <v>0.38900000000000001</v>
      </c>
      <c r="I394" s="19">
        <v>21</v>
      </c>
      <c r="J394" t="str">
        <f t="shared" si="6"/>
        <v>Adolescent</v>
      </c>
      <c r="K394" t="s">
        <v>30</v>
      </c>
      <c r="L394">
        <v>0</v>
      </c>
    </row>
    <row r="395" spans="1:12" x14ac:dyDescent="0.25">
      <c r="A395">
        <v>394</v>
      </c>
      <c r="B395" s="19">
        <v>4</v>
      </c>
      <c r="C395" s="18">
        <v>116</v>
      </c>
      <c r="D395" s="18">
        <v>72</v>
      </c>
      <c r="E395" s="18">
        <v>12</v>
      </c>
      <c r="F395" s="18">
        <v>87</v>
      </c>
      <c r="G395" s="18">
        <v>22.1</v>
      </c>
      <c r="H395" s="2">
        <v>0.46300000000000002</v>
      </c>
      <c r="I395" s="19">
        <v>37</v>
      </c>
      <c r="J395" t="str">
        <f t="shared" si="6"/>
        <v>Middle Age</v>
      </c>
      <c r="K395" t="s">
        <v>30</v>
      </c>
      <c r="L395">
        <v>0</v>
      </c>
    </row>
    <row r="396" spans="1:12" x14ac:dyDescent="0.25">
      <c r="A396">
        <v>395</v>
      </c>
      <c r="B396" s="19">
        <v>4</v>
      </c>
      <c r="C396" s="18">
        <v>158</v>
      </c>
      <c r="D396" s="18">
        <v>78</v>
      </c>
      <c r="E396" s="18">
        <v>0</v>
      </c>
      <c r="F396" s="18">
        <v>0</v>
      </c>
      <c r="G396" s="18">
        <v>32.9</v>
      </c>
      <c r="H396" s="2">
        <v>0.80300000000000005</v>
      </c>
      <c r="I396" s="19">
        <v>31</v>
      </c>
      <c r="J396" t="str">
        <f t="shared" si="6"/>
        <v>Middle Age</v>
      </c>
      <c r="K396" t="s">
        <v>29</v>
      </c>
      <c r="L396">
        <v>1</v>
      </c>
    </row>
    <row r="397" spans="1:12" x14ac:dyDescent="0.25">
      <c r="A397">
        <v>396</v>
      </c>
      <c r="B397" s="19">
        <v>2</v>
      </c>
      <c r="C397" s="18">
        <v>127</v>
      </c>
      <c r="D397" s="18">
        <v>58</v>
      </c>
      <c r="E397" s="18">
        <v>24</v>
      </c>
      <c r="F397" s="18">
        <v>275</v>
      </c>
      <c r="G397" s="18">
        <v>27.7</v>
      </c>
      <c r="H397" s="2">
        <v>1.6</v>
      </c>
      <c r="I397" s="19">
        <v>25</v>
      </c>
      <c r="J397" t="str">
        <f t="shared" si="6"/>
        <v>Adolescent</v>
      </c>
      <c r="K397" t="s">
        <v>30</v>
      </c>
      <c r="L397">
        <v>0</v>
      </c>
    </row>
    <row r="398" spans="1:12" x14ac:dyDescent="0.25">
      <c r="A398">
        <v>397</v>
      </c>
      <c r="B398" s="19">
        <v>3</v>
      </c>
      <c r="C398" s="18">
        <v>96</v>
      </c>
      <c r="D398" s="18">
        <v>56</v>
      </c>
      <c r="E398" s="18">
        <v>34</v>
      </c>
      <c r="F398" s="18">
        <v>115</v>
      </c>
      <c r="G398" s="18">
        <v>24.7</v>
      </c>
      <c r="H398" s="2">
        <v>0.94399999999999995</v>
      </c>
      <c r="I398" s="19">
        <v>39</v>
      </c>
      <c r="J398" t="str">
        <f t="shared" si="6"/>
        <v>Middle Age</v>
      </c>
      <c r="K398" t="s">
        <v>30</v>
      </c>
      <c r="L398">
        <v>0</v>
      </c>
    </row>
    <row r="399" spans="1:12" x14ac:dyDescent="0.25">
      <c r="A399">
        <v>398</v>
      </c>
      <c r="B399" s="19">
        <v>0</v>
      </c>
      <c r="C399" s="18">
        <v>131</v>
      </c>
      <c r="D399" s="18">
        <v>66</v>
      </c>
      <c r="E399" s="18">
        <v>40</v>
      </c>
      <c r="F399" s="18">
        <v>0</v>
      </c>
      <c r="G399" s="18">
        <v>34.299999999999997</v>
      </c>
      <c r="H399" s="2">
        <v>0.19600000000000001</v>
      </c>
      <c r="I399" s="19">
        <v>22</v>
      </c>
      <c r="J399" t="str">
        <f t="shared" si="6"/>
        <v>Adolescent</v>
      </c>
      <c r="K399" t="s">
        <v>29</v>
      </c>
      <c r="L399">
        <v>1</v>
      </c>
    </row>
    <row r="400" spans="1:12" x14ac:dyDescent="0.25">
      <c r="A400">
        <v>399</v>
      </c>
      <c r="B400" s="19">
        <v>3</v>
      </c>
      <c r="C400" s="18">
        <v>82</v>
      </c>
      <c r="D400" s="18">
        <v>70</v>
      </c>
      <c r="E400" s="18">
        <v>0</v>
      </c>
      <c r="F400" s="18">
        <v>0</v>
      </c>
      <c r="G400" s="18">
        <v>21.1</v>
      </c>
      <c r="H400" s="2">
        <v>0.38900000000000001</v>
      </c>
      <c r="I400" s="19">
        <v>25</v>
      </c>
      <c r="J400" t="str">
        <f t="shared" si="6"/>
        <v>Adolescent</v>
      </c>
      <c r="K400" t="s">
        <v>30</v>
      </c>
      <c r="L400">
        <v>0</v>
      </c>
    </row>
    <row r="401" spans="1:12" x14ac:dyDescent="0.25">
      <c r="A401">
        <v>400</v>
      </c>
      <c r="B401" s="19">
        <v>3</v>
      </c>
      <c r="C401" s="18">
        <v>193</v>
      </c>
      <c r="D401" s="18">
        <v>70</v>
      </c>
      <c r="E401" s="18">
        <v>31</v>
      </c>
      <c r="F401" s="18">
        <v>0</v>
      </c>
      <c r="G401" s="18">
        <v>34.9</v>
      </c>
      <c r="H401" s="2">
        <v>0.24099999999999999</v>
      </c>
      <c r="I401" s="19">
        <v>25</v>
      </c>
      <c r="J401" t="str">
        <f t="shared" si="6"/>
        <v>Adolescent</v>
      </c>
      <c r="K401" t="s">
        <v>29</v>
      </c>
      <c r="L401">
        <v>1</v>
      </c>
    </row>
    <row r="402" spans="1:12" x14ac:dyDescent="0.25">
      <c r="A402">
        <v>401</v>
      </c>
      <c r="B402" s="19">
        <v>4</v>
      </c>
      <c r="C402" s="18">
        <v>95</v>
      </c>
      <c r="D402" s="18">
        <v>64</v>
      </c>
      <c r="E402" s="18">
        <v>0</v>
      </c>
      <c r="F402" s="18">
        <v>0</v>
      </c>
      <c r="G402" s="18">
        <v>32</v>
      </c>
      <c r="H402" s="2">
        <v>0.161</v>
      </c>
      <c r="I402" s="19">
        <v>31</v>
      </c>
      <c r="J402" t="str">
        <f t="shared" si="6"/>
        <v>Middle Age</v>
      </c>
      <c r="K402" t="s">
        <v>29</v>
      </c>
      <c r="L402">
        <v>1</v>
      </c>
    </row>
    <row r="403" spans="1:12" x14ac:dyDescent="0.25">
      <c r="A403">
        <v>402</v>
      </c>
      <c r="B403" s="19">
        <v>6</v>
      </c>
      <c r="C403" s="18">
        <v>137</v>
      </c>
      <c r="D403" s="18">
        <v>61</v>
      </c>
      <c r="E403" s="18">
        <v>0</v>
      </c>
      <c r="F403" s="18">
        <v>0</v>
      </c>
      <c r="G403" s="18">
        <v>24.2</v>
      </c>
      <c r="H403" s="2">
        <v>0.151</v>
      </c>
      <c r="I403" s="19">
        <v>55</v>
      </c>
      <c r="J403" t="str">
        <f t="shared" si="6"/>
        <v>old</v>
      </c>
      <c r="K403" t="s">
        <v>30</v>
      </c>
      <c r="L403">
        <v>0</v>
      </c>
    </row>
    <row r="404" spans="1:12" x14ac:dyDescent="0.25">
      <c r="A404">
        <v>403</v>
      </c>
      <c r="B404" s="19">
        <v>5</v>
      </c>
      <c r="C404" s="18">
        <v>136</v>
      </c>
      <c r="D404" s="18">
        <v>84</v>
      </c>
      <c r="E404" s="18">
        <v>41</v>
      </c>
      <c r="F404" s="18">
        <v>88</v>
      </c>
      <c r="G404" s="18">
        <v>35</v>
      </c>
      <c r="H404" s="2">
        <v>0.28599999999999998</v>
      </c>
      <c r="I404" s="19">
        <v>35</v>
      </c>
      <c r="J404" t="str">
        <f t="shared" si="6"/>
        <v>Middle Age</v>
      </c>
      <c r="K404" t="s">
        <v>29</v>
      </c>
      <c r="L404">
        <v>1</v>
      </c>
    </row>
    <row r="405" spans="1:12" x14ac:dyDescent="0.25">
      <c r="A405">
        <v>404</v>
      </c>
      <c r="B405" s="19">
        <v>9</v>
      </c>
      <c r="C405" s="18">
        <v>72</v>
      </c>
      <c r="D405" s="18">
        <v>78</v>
      </c>
      <c r="E405" s="18">
        <v>25</v>
      </c>
      <c r="F405" s="18">
        <v>0</v>
      </c>
      <c r="G405" s="18">
        <v>31.6</v>
      </c>
      <c r="H405" s="2">
        <v>0.28000000000000003</v>
      </c>
      <c r="I405" s="19">
        <v>38</v>
      </c>
      <c r="J405" t="str">
        <f t="shared" si="6"/>
        <v>Middle Age</v>
      </c>
      <c r="K405" t="s">
        <v>30</v>
      </c>
      <c r="L405">
        <v>0</v>
      </c>
    </row>
    <row r="406" spans="1:12" x14ac:dyDescent="0.25">
      <c r="A406">
        <v>405</v>
      </c>
      <c r="B406" s="19">
        <v>5</v>
      </c>
      <c r="C406" s="18">
        <v>168</v>
      </c>
      <c r="D406" s="18">
        <v>64</v>
      </c>
      <c r="E406" s="18">
        <v>0</v>
      </c>
      <c r="F406" s="18">
        <v>0</v>
      </c>
      <c r="G406" s="18">
        <v>32.9</v>
      </c>
      <c r="H406" s="2">
        <v>0.13500000000000001</v>
      </c>
      <c r="I406" s="19">
        <v>41</v>
      </c>
      <c r="J406" t="str">
        <f t="shared" si="6"/>
        <v>Middle Age</v>
      </c>
      <c r="K406" t="s">
        <v>29</v>
      </c>
      <c r="L406">
        <v>1</v>
      </c>
    </row>
    <row r="407" spans="1:12" x14ac:dyDescent="0.25">
      <c r="A407">
        <v>406</v>
      </c>
      <c r="B407" s="19">
        <v>2</v>
      </c>
      <c r="C407" s="18">
        <v>123</v>
      </c>
      <c r="D407" s="18">
        <v>48</v>
      </c>
      <c r="E407" s="18">
        <v>32</v>
      </c>
      <c r="F407" s="18">
        <v>165</v>
      </c>
      <c r="G407" s="18">
        <v>42.1</v>
      </c>
      <c r="H407" s="2">
        <v>0.52</v>
      </c>
      <c r="I407" s="19">
        <v>26</v>
      </c>
      <c r="J407" t="str">
        <f t="shared" si="6"/>
        <v>Adolescent</v>
      </c>
      <c r="K407" t="s">
        <v>30</v>
      </c>
      <c r="L407">
        <v>0</v>
      </c>
    </row>
    <row r="408" spans="1:12" x14ac:dyDescent="0.25">
      <c r="A408">
        <v>407</v>
      </c>
      <c r="B408" s="19">
        <v>4</v>
      </c>
      <c r="C408" s="18">
        <v>115</v>
      </c>
      <c r="D408" s="18">
        <v>72</v>
      </c>
      <c r="E408" s="18">
        <v>0</v>
      </c>
      <c r="F408" s="18">
        <v>0</v>
      </c>
      <c r="G408" s="18">
        <v>28.9</v>
      </c>
      <c r="H408" s="2">
        <v>0.376</v>
      </c>
      <c r="I408" s="19">
        <v>46</v>
      </c>
      <c r="J408" t="str">
        <f t="shared" si="6"/>
        <v>Middle Age</v>
      </c>
      <c r="K408" t="s">
        <v>29</v>
      </c>
      <c r="L408">
        <v>1</v>
      </c>
    </row>
    <row r="409" spans="1:12" x14ac:dyDescent="0.25">
      <c r="A409">
        <v>408</v>
      </c>
      <c r="B409" s="19">
        <v>0</v>
      </c>
      <c r="C409" s="18">
        <v>101</v>
      </c>
      <c r="D409" s="18">
        <v>62</v>
      </c>
      <c r="E409" s="18">
        <v>0</v>
      </c>
      <c r="F409" s="18">
        <v>0</v>
      </c>
      <c r="G409" s="18">
        <v>21.9</v>
      </c>
      <c r="H409" s="2">
        <v>0.33600000000000002</v>
      </c>
      <c r="I409" s="19">
        <v>25</v>
      </c>
      <c r="J409" t="str">
        <f t="shared" si="6"/>
        <v>Adolescent</v>
      </c>
      <c r="K409" t="s">
        <v>30</v>
      </c>
      <c r="L409">
        <v>0</v>
      </c>
    </row>
    <row r="410" spans="1:12" x14ac:dyDescent="0.25">
      <c r="A410">
        <v>409</v>
      </c>
      <c r="B410" s="19">
        <v>8</v>
      </c>
      <c r="C410" s="18">
        <v>197</v>
      </c>
      <c r="D410" s="18">
        <v>74</v>
      </c>
      <c r="E410" s="18">
        <v>0</v>
      </c>
      <c r="F410" s="18">
        <v>0</v>
      </c>
      <c r="G410" s="18">
        <v>25.9</v>
      </c>
      <c r="H410" s="2">
        <v>1.1910000000000001</v>
      </c>
      <c r="I410" s="19">
        <v>39</v>
      </c>
      <c r="J410" t="str">
        <f t="shared" si="6"/>
        <v>Middle Age</v>
      </c>
      <c r="K410" t="s">
        <v>29</v>
      </c>
      <c r="L410">
        <v>1</v>
      </c>
    </row>
    <row r="411" spans="1:12" x14ac:dyDescent="0.25">
      <c r="A411">
        <v>410</v>
      </c>
      <c r="B411" s="19">
        <v>1</v>
      </c>
      <c r="C411" s="18">
        <v>172</v>
      </c>
      <c r="D411" s="18">
        <v>68</v>
      </c>
      <c r="E411" s="18">
        <v>49</v>
      </c>
      <c r="F411" s="18">
        <v>579</v>
      </c>
      <c r="G411" s="18">
        <v>42.4</v>
      </c>
      <c r="H411" s="2">
        <v>0.70199999999999996</v>
      </c>
      <c r="I411" s="19">
        <v>28</v>
      </c>
      <c r="J411" t="str">
        <f t="shared" si="6"/>
        <v>Adolescent</v>
      </c>
      <c r="K411" t="s">
        <v>29</v>
      </c>
      <c r="L411">
        <v>1</v>
      </c>
    </row>
    <row r="412" spans="1:12" x14ac:dyDescent="0.25">
      <c r="A412">
        <v>411</v>
      </c>
      <c r="B412" s="19">
        <v>6</v>
      </c>
      <c r="C412" s="18">
        <v>102</v>
      </c>
      <c r="D412" s="18">
        <v>90</v>
      </c>
      <c r="E412" s="18">
        <v>39</v>
      </c>
      <c r="F412" s="18">
        <v>0</v>
      </c>
      <c r="G412" s="18">
        <v>35.700000000000003</v>
      </c>
      <c r="H412" s="2">
        <v>0.67400000000000004</v>
      </c>
      <c r="I412" s="19">
        <v>28</v>
      </c>
      <c r="J412" t="str">
        <f t="shared" si="6"/>
        <v>Adolescent</v>
      </c>
      <c r="K412" t="s">
        <v>30</v>
      </c>
      <c r="L412">
        <v>0</v>
      </c>
    </row>
    <row r="413" spans="1:12" x14ac:dyDescent="0.25">
      <c r="A413">
        <v>412</v>
      </c>
      <c r="B413" s="19">
        <v>1</v>
      </c>
      <c r="C413" s="18">
        <v>112</v>
      </c>
      <c r="D413" s="18">
        <v>72</v>
      </c>
      <c r="E413" s="18">
        <v>30</v>
      </c>
      <c r="F413" s="18">
        <v>176</v>
      </c>
      <c r="G413" s="18">
        <v>34.4</v>
      </c>
      <c r="H413" s="2">
        <v>0.52800000000000002</v>
      </c>
      <c r="I413" s="19">
        <v>25</v>
      </c>
      <c r="J413" t="str">
        <f t="shared" si="6"/>
        <v>Adolescent</v>
      </c>
      <c r="K413" t="s">
        <v>30</v>
      </c>
      <c r="L413">
        <v>0</v>
      </c>
    </row>
    <row r="414" spans="1:12" x14ac:dyDescent="0.25">
      <c r="A414">
        <v>413</v>
      </c>
      <c r="B414" s="19">
        <v>1</v>
      </c>
      <c r="C414" s="18">
        <v>143</v>
      </c>
      <c r="D414" s="18">
        <v>84</v>
      </c>
      <c r="E414" s="18">
        <v>23</v>
      </c>
      <c r="F414" s="18">
        <v>310</v>
      </c>
      <c r="G414" s="18">
        <v>42.4</v>
      </c>
      <c r="H414" s="2">
        <v>1.0760000000000001</v>
      </c>
      <c r="I414" s="19">
        <v>22</v>
      </c>
      <c r="J414" t="str">
        <f t="shared" si="6"/>
        <v>Adolescent</v>
      </c>
      <c r="K414" t="s">
        <v>30</v>
      </c>
      <c r="L414">
        <v>0</v>
      </c>
    </row>
    <row r="415" spans="1:12" x14ac:dyDescent="0.25">
      <c r="A415">
        <v>414</v>
      </c>
      <c r="B415" s="19">
        <v>1</v>
      </c>
      <c r="C415" s="18">
        <v>143</v>
      </c>
      <c r="D415" s="18">
        <v>74</v>
      </c>
      <c r="E415" s="18">
        <v>22</v>
      </c>
      <c r="F415" s="18">
        <v>61</v>
      </c>
      <c r="G415" s="18">
        <v>26.2</v>
      </c>
      <c r="H415" s="2">
        <v>0.25600000000000001</v>
      </c>
      <c r="I415" s="19">
        <v>21</v>
      </c>
      <c r="J415" t="str">
        <f t="shared" si="6"/>
        <v>Adolescent</v>
      </c>
      <c r="K415" t="s">
        <v>30</v>
      </c>
      <c r="L415">
        <v>0</v>
      </c>
    </row>
    <row r="416" spans="1:12" x14ac:dyDescent="0.25">
      <c r="A416">
        <v>415</v>
      </c>
      <c r="B416" s="19">
        <v>0</v>
      </c>
      <c r="C416" s="18">
        <v>138</v>
      </c>
      <c r="D416" s="18">
        <v>60</v>
      </c>
      <c r="E416" s="18">
        <v>35</v>
      </c>
      <c r="F416" s="18">
        <v>167</v>
      </c>
      <c r="G416" s="18">
        <v>34.6</v>
      </c>
      <c r="H416" s="2">
        <v>0.53400000000000003</v>
      </c>
      <c r="I416" s="19">
        <v>21</v>
      </c>
      <c r="J416" t="str">
        <f t="shared" si="6"/>
        <v>Adolescent</v>
      </c>
      <c r="K416" t="s">
        <v>29</v>
      </c>
      <c r="L416">
        <v>1</v>
      </c>
    </row>
    <row r="417" spans="1:12" x14ac:dyDescent="0.25">
      <c r="A417">
        <v>416</v>
      </c>
      <c r="B417" s="19">
        <v>3</v>
      </c>
      <c r="C417" s="18">
        <v>173</v>
      </c>
      <c r="D417" s="18">
        <v>84</v>
      </c>
      <c r="E417" s="18">
        <v>33</v>
      </c>
      <c r="F417" s="18">
        <v>474</v>
      </c>
      <c r="G417" s="18">
        <v>35.700000000000003</v>
      </c>
      <c r="H417" s="2">
        <v>0.25800000000000001</v>
      </c>
      <c r="I417" s="19">
        <v>22</v>
      </c>
      <c r="J417" t="str">
        <f t="shared" si="6"/>
        <v>Adolescent</v>
      </c>
      <c r="K417" t="s">
        <v>29</v>
      </c>
      <c r="L417">
        <v>1</v>
      </c>
    </row>
    <row r="418" spans="1:12" x14ac:dyDescent="0.25">
      <c r="A418">
        <v>417</v>
      </c>
      <c r="B418" s="19">
        <v>1</v>
      </c>
      <c r="C418" s="18">
        <v>97</v>
      </c>
      <c r="D418" s="18">
        <v>68</v>
      </c>
      <c r="E418" s="18">
        <v>21</v>
      </c>
      <c r="F418" s="18">
        <v>0</v>
      </c>
      <c r="G418" s="18">
        <v>27.2</v>
      </c>
      <c r="H418" s="2">
        <v>1.095</v>
      </c>
      <c r="I418" s="19">
        <v>22</v>
      </c>
      <c r="J418" t="str">
        <f t="shared" si="6"/>
        <v>Adolescent</v>
      </c>
      <c r="K418" t="s">
        <v>30</v>
      </c>
      <c r="L418">
        <v>0</v>
      </c>
    </row>
    <row r="419" spans="1:12" x14ac:dyDescent="0.25">
      <c r="A419">
        <v>418</v>
      </c>
      <c r="B419" s="19">
        <v>4</v>
      </c>
      <c r="C419" s="18">
        <v>144</v>
      </c>
      <c r="D419" s="18">
        <v>82</v>
      </c>
      <c r="E419" s="18">
        <v>32</v>
      </c>
      <c r="F419" s="18">
        <v>0</v>
      </c>
      <c r="G419" s="18">
        <v>38.5</v>
      </c>
      <c r="H419" s="2">
        <v>0.55400000000000005</v>
      </c>
      <c r="I419" s="19">
        <v>37</v>
      </c>
      <c r="J419" t="str">
        <f t="shared" si="6"/>
        <v>Middle Age</v>
      </c>
      <c r="K419" t="s">
        <v>29</v>
      </c>
      <c r="L419">
        <v>1</v>
      </c>
    </row>
    <row r="420" spans="1:12" x14ac:dyDescent="0.25">
      <c r="A420">
        <v>419</v>
      </c>
      <c r="B420" s="19">
        <v>1</v>
      </c>
      <c r="C420" s="18">
        <v>83</v>
      </c>
      <c r="D420" s="18">
        <v>68</v>
      </c>
      <c r="E420" s="18">
        <v>0</v>
      </c>
      <c r="F420" s="18">
        <v>0</v>
      </c>
      <c r="G420" s="18">
        <v>18.2</v>
      </c>
      <c r="H420" s="2">
        <v>0.624</v>
      </c>
      <c r="I420" s="19">
        <v>27</v>
      </c>
      <c r="J420" t="str">
        <f t="shared" si="6"/>
        <v>Adolescent</v>
      </c>
      <c r="K420" t="s">
        <v>30</v>
      </c>
      <c r="L420">
        <v>0</v>
      </c>
    </row>
    <row r="421" spans="1:12" x14ac:dyDescent="0.25">
      <c r="A421">
        <v>420</v>
      </c>
      <c r="B421" s="19">
        <v>3</v>
      </c>
      <c r="C421" s="18">
        <v>129</v>
      </c>
      <c r="D421" s="18">
        <v>64</v>
      </c>
      <c r="E421" s="18">
        <v>29</v>
      </c>
      <c r="F421" s="18">
        <v>115</v>
      </c>
      <c r="G421" s="18">
        <v>26.4</v>
      </c>
      <c r="H421" s="2">
        <v>0.219</v>
      </c>
      <c r="I421" s="19">
        <v>28</v>
      </c>
      <c r="J421" t="str">
        <f t="shared" si="6"/>
        <v>Adolescent</v>
      </c>
      <c r="K421" t="s">
        <v>29</v>
      </c>
      <c r="L421">
        <v>1</v>
      </c>
    </row>
    <row r="422" spans="1:12" x14ac:dyDescent="0.25">
      <c r="A422">
        <v>421</v>
      </c>
      <c r="B422" s="19">
        <v>1</v>
      </c>
      <c r="C422" s="18">
        <v>119</v>
      </c>
      <c r="D422" s="18">
        <v>88</v>
      </c>
      <c r="E422" s="18">
        <v>41</v>
      </c>
      <c r="F422" s="18">
        <v>170</v>
      </c>
      <c r="G422" s="18">
        <v>45.3</v>
      </c>
      <c r="H422" s="2">
        <v>0.50700000000000001</v>
      </c>
      <c r="I422" s="19">
        <v>26</v>
      </c>
      <c r="J422" t="str">
        <f t="shared" si="6"/>
        <v>Adolescent</v>
      </c>
      <c r="K422" t="s">
        <v>30</v>
      </c>
      <c r="L422">
        <v>0</v>
      </c>
    </row>
    <row r="423" spans="1:12" x14ac:dyDescent="0.25">
      <c r="A423">
        <v>422</v>
      </c>
      <c r="B423" s="19">
        <v>2</v>
      </c>
      <c r="C423" s="18">
        <v>94</v>
      </c>
      <c r="D423" s="18">
        <v>68</v>
      </c>
      <c r="E423" s="18">
        <v>18</v>
      </c>
      <c r="F423" s="18">
        <v>76</v>
      </c>
      <c r="G423" s="18">
        <v>26</v>
      </c>
      <c r="H423" s="2">
        <v>0.56100000000000005</v>
      </c>
      <c r="I423" s="19">
        <v>21</v>
      </c>
      <c r="J423" t="str">
        <f t="shared" si="6"/>
        <v>Adolescent</v>
      </c>
      <c r="K423" t="s">
        <v>30</v>
      </c>
      <c r="L423">
        <v>0</v>
      </c>
    </row>
    <row r="424" spans="1:12" x14ac:dyDescent="0.25">
      <c r="A424">
        <v>423</v>
      </c>
      <c r="B424" s="19">
        <v>0</v>
      </c>
      <c r="C424" s="18">
        <v>102</v>
      </c>
      <c r="D424" s="18">
        <v>64</v>
      </c>
      <c r="E424" s="18">
        <v>46</v>
      </c>
      <c r="F424" s="18">
        <v>78</v>
      </c>
      <c r="G424" s="18">
        <v>40.6</v>
      </c>
      <c r="H424" s="2">
        <v>0.496</v>
      </c>
      <c r="I424" s="19">
        <v>21</v>
      </c>
      <c r="J424" t="str">
        <f t="shared" si="6"/>
        <v>Adolescent</v>
      </c>
      <c r="K424" t="s">
        <v>30</v>
      </c>
      <c r="L424">
        <v>0</v>
      </c>
    </row>
    <row r="425" spans="1:12" x14ac:dyDescent="0.25">
      <c r="A425">
        <v>424</v>
      </c>
      <c r="B425" s="19">
        <v>2</v>
      </c>
      <c r="C425" s="18">
        <v>115</v>
      </c>
      <c r="D425" s="18">
        <v>64</v>
      </c>
      <c r="E425" s="18">
        <v>22</v>
      </c>
      <c r="F425" s="18">
        <v>0</v>
      </c>
      <c r="G425" s="18">
        <v>30.8</v>
      </c>
      <c r="H425" s="2">
        <v>0.42099999999999999</v>
      </c>
      <c r="I425" s="19">
        <v>21</v>
      </c>
      <c r="J425" t="str">
        <f t="shared" si="6"/>
        <v>Adolescent</v>
      </c>
      <c r="K425" t="s">
        <v>30</v>
      </c>
      <c r="L425">
        <v>0</v>
      </c>
    </row>
    <row r="426" spans="1:12" x14ac:dyDescent="0.25">
      <c r="A426">
        <v>425</v>
      </c>
      <c r="B426" s="19">
        <v>8</v>
      </c>
      <c r="C426" s="18">
        <v>151</v>
      </c>
      <c r="D426" s="18">
        <v>78</v>
      </c>
      <c r="E426" s="18">
        <v>32</v>
      </c>
      <c r="F426" s="18">
        <v>210</v>
      </c>
      <c r="G426" s="18">
        <v>42.9</v>
      </c>
      <c r="H426" s="2">
        <v>0.51600000000000001</v>
      </c>
      <c r="I426" s="19">
        <v>36</v>
      </c>
      <c r="J426" t="str">
        <f t="shared" si="6"/>
        <v>Middle Age</v>
      </c>
      <c r="K426" t="s">
        <v>29</v>
      </c>
      <c r="L426">
        <v>1</v>
      </c>
    </row>
    <row r="427" spans="1:12" x14ac:dyDescent="0.25">
      <c r="A427">
        <v>426</v>
      </c>
      <c r="B427" s="19">
        <v>4</v>
      </c>
      <c r="C427" s="18">
        <v>184</v>
      </c>
      <c r="D427" s="18">
        <v>78</v>
      </c>
      <c r="E427" s="18">
        <v>39</v>
      </c>
      <c r="F427" s="18">
        <v>277</v>
      </c>
      <c r="G427" s="18">
        <v>37</v>
      </c>
      <c r="H427" s="2">
        <v>0.26400000000000001</v>
      </c>
      <c r="I427" s="19">
        <v>31</v>
      </c>
      <c r="J427" t="str">
        <f t="shared" si="6"/>
        <v>Middle Age</v>
      </c>
      <c r="K427" t="s">
        <v>29</v>
      </c>
      <c r="L427">
        <v>1</v>
      </c>
    </row>
    <row r="428" spans="1:12" x14ac:dyDescent="0.25">
      <c r="A428">
        <v>427</v>
      </c>
      <c r="B428" s="19">
        <v>0</v>
      </c>
      <c r="C428" s="18">
        <v>94</v>
      </c>
      <c r="D428" s="18">
        <v>0</v>
      </c>
      <c r="E428" s="18">
        <v>0</v>
      </c>
      <c r="F428" s="18">
        <v>0</v>
      </c>
      <c r="G428" s="18">
        <v>0</v>
      </c>
      <c r="H428" s="2">
        <v>0.25600000000000001</v>
      </c>
      <c r="I428" s="19">
        <v>25</v>
      </c>
      <c r="J428" t="str">
        <f t="shared" si="6"/>
        <v>Adolescent</v>
      </c>
      <c r="K428" t="s">
        <v>30</v>
      </c>
      <c r="L428">
        <v>0</v>
      </c>
    </row>
    <row r="429" spans="1:12" x14ac:dyDescent="0.25">
      <c r="A429">
        <v>428</v>
      </c>
      <c r="B429" s="19">
        <v>1</v>
      </c>
      <c r="C429" s="18">
        <v>181</v>
      </c>
      <c r="D429" s="18">
        <v>64</v>
      </c>
      <c r="E429" s="18">
        <v>30</v>
      </c>
      <c r="F429" s="18">
        <v>180</v>
      </c>
      <c r="G429" s="18">
        <v>34.1</v>
      </c>
      <c r="H429" s="2">
        <v>0.32800000000000001</v>
      </c>
      <c r="I429" s="19">
        <v>38</v>
      </c>
      <c r="J429" t="str">
        <f t="shared" si="6"/>
        <v>Middle Age</v>
      </c>
      <c r="K429" t="s">
        <v>29</v>
      </c>
      <c r="L429">
        <v>1</v>
      </c>
    </row>
    <row r="430" spans="1:12" x14ac:dyDescent="0.25">
      <c r="A430">
        <v>429</v>
      </c>
      <c r="B430" s="19">
        <v>0</v>
      </c>
      <c r="C430" s="18">
        <v>135</v>
      </c>
      <c r="D430" s="18">
        <v>94</v>
      </c>
      <c r="E430" s="18">
        <v>46</v>
      </c>
      <c r="F430" s="18">
        <v>145</v>
      </c>
      <c r="G430" s="18">
        <v>40.6</v>
      </c>
      <c r="H430" s="2">
        <v>0.28399999999999997</v>
      </c>
      <c r="I430" s="19">
        <v>26</v>
      </c>
      <c r="J430" t="str">
        <f t="shared" si="6"/>
        <v>Adolescent</v>
      </c>
      <c r="K430" t="s">
        <v>30</v>
      </c>
      <c r="L430">
        <v>0</v>
      </c>
    </row>
    <row r="431" spans="1:12" x14ac:dyDescent="0.25">
      <c r="A431">
        <v>430</v>
      </c>
      <c r="B431" s="19">
        <v>1</v>
      </c>
      <c r="C431" s="18">
        <v>95</v>
      </c>
      <c r="D431" s="18">
        <v>82</v>
      </c>
      <c r="E431" s="18">
        <v>25</v>
      </c>
      <c r="F431" s="18">
        <v>180</v>
      </c>
      <c r="G431" s="18">
        <v>35</v>
      </c>
      <c r="H431" s="2">
        <v>0.23300000000000001</v>
      </c>
      <c r="I431" s="19">
        <v>43</v>
      </c>
      <c r="J431" t="str">
        <f t="shared" si="6"/>
        <v>Middle Age</v>
      </c>
      <c r="K431" t="s">
        <v>29</v>
      </c>
      <c r="L431">
        <v>1</v>
      </c>
    </row>
    <row r="432" spans="1:12" x14ac:dyDescent="0.25">
      <c r="A432">
        <v>431</v>
      </c>
      <c r="B432" s="19">
        <v>2</v>
      </c>
      <c r="C432" s="18">
        <v>99</v>
      </c>
      <c r="D432" s="18">
        <v>0</v>
      </c>
      <c r="E432" s="18">
        <v>0</v>
      </c>
      <c r="F432" s="18">
        <v>0</v>
      </c>
      <c r="G432" s="18">
        <v>22.2</v>
      </c>
      <c r="H432" s="2">
        <v>0.108</v>
      </c>
      <c r="I432" s="19">
        <v>23</v>
      </c>
      <c r="J432" t="str">
        <f t="shared" si="6"/>
        <v>Adolescent</v>
      </c>
      <c r="K432" t="s">
        <v>30</v>
      </c>
      <c r="L432">
        <v>0</v>
      </c>
    </row>
    <row r="433" spans="1:12" x14ac:dyDescent="0.25">
      <c r="A433">
        <v>432</v>
      </c>
      <c r="B433" s="19">
        <v>3</v>
      </c>
      <c r="C433" s="18">
        <v>89</v>
      </c>
      <c r="D433" s="18">
        <v>74</v>
      </c>
      <c r="E433" s="18">
        <v>16</v>
      </c>
      <c r="F433" s="18">
        <v>85</v>
      </c>
      <c r="G433" s="18">
        <v>30.4</v>
      </c>
      <c r="H433" s="2">
        <v>0.55100000000000005</v>
      </c>
      <c r="I433" s="19">
        <v>38</v>
      </c>
      <c r="J433" t="str">
        <f t="shared" si="6"/>
        <v>Middle Age</v>
      </c>
      <c r="K433" t="s">
        <v>30</v>
      </c>
      <c r="L433">
        <v>0</v>
      </c>
    </row>
    <row r="434" spans="1:12" x14ac:dyDescent="0.25">
      <c r="A434">
        <v>433</v>
      </c>
      <c r="B434" s="19">
        <v>1</v>
      </c>
      <c r="C434" s="18">
        <v>80</v>
      </c>
      <c r="D434" s="18">
        <v>74</v>
      </c>
      <c r="E434" s="18">
        <v>11</v>
      </c>
      <c r="F434" s="18">
        <v>60</v>
      </c>
      <c r="G434" s="18">
        <v>30</v>
      </c>
      <c r="H434" s="2">
        <v>0.52700000000000002</v>
      </c>
      <c r="I434" s="19">
        <v>22</v>
      </c>
      <c r="J434" t="str">
        <f t="shared" si="6"/>
        <v>Adolescent</v>
      </c>
      <c r="K434" t="s">
        <v>30</v>
      </c>
      <c r="L434">
        <v>0</v>
      </c>
    </row>
    <row r="435" spans="1:12" x14ac:dyDescent="0.25">
      <c r="A435">
        <v>434</v>
      </c>
      <c r="B435" s="19">
        <v>2</v>
      </c>
      <c r="C435" s="18">
        <v>139</v>
      </c>
      <c r="D435" s="18">
        <v>75</v>
      </c>
      <c r="E435" s="18">
        <v>0</v>
      </c>
      <c r="F435" s="18">
        <v>0</v>
      </c>
      <c r="G435" s="18">
        <v>25.6</v>
      </c>
      <c r="H435" s="2">
        <v>0.16700000000000001</v>
      </c>
      <c r="I435" s="19">
        <v>29</v>
      </c>
      <c r="J435" t="str">
        <f t="shared" si="6"/>
        <v>Adolescent</v>
      </c>
      <c r="K435" t="s">
        <v>30</v>
      </c>
      <c r="L435">
        <v>0</v>
      </c>
    </row>
    <row r="436" spans="1:12" x14ac:dyDescent="0.25">
      <c r="A436">
        <v>435</v>
      </c>
      <c r="B436" s="19">
        <v>1</v>
      </c>
      <c r="C436" s="18">
        <v>90</v>
      </c>
      <c r="D436" s="18">
        <v>68</v>
      </c>
      <c r="E436" s="18">
        <v>8</v>
      </c>
      <c r="F436" s="18">
        <v>0</v>
      </c>
      <c r="G436" s="18">
        <v>24.5</v>
      </c>
      <c r="H436" s="2">
        <v>1.1379999999999999</v>
      </c>
      <c r="I436" s="19">
        <v>36</v>
      </c>
      <c r="J436" t="str">
        <f t="shared" si="6"/>
        <v>Middle Age</v>
      </c>
      <c r="K436" t="s">
        <v>30</v>
      </c>
      <c r="L436">
        <v>0</v>
      </c>
    </row>
    <row r="437" spans="1:12" x14ac:dyDescent="0.25">
      <c r="A437">
        <v>436</v>
      </c>
      <c r="B437" s="19">
        <v>0</v>
      </c>
      <c r="C437" s="18">
        <v>141</v>
      </c>
      <c r="D437" s="18">
        <v>0</v>
      </c>
      <c r="E437" s="18">
        <v>0</v>
      </c>
      <c r="F437" s="18">
        <v>0</v>
      </c>
      <c r="G437" s="18">
        <v>42.4</v>
      </c>
      <c r="H437" s="2">
        <v>0.20499999999999999</v>
      </c>
      <c r="I437" s="19">
        <v>29</v>
      </c>
      <c r="J437" t="str">
        <f t="shared" si="6"/>
        <v>Adolescent</v>
      </c>
      <c r="K437" t="s">
        <v>29</v>
      </c>
      <c r="L437">
        <v>1</v>
      </c>
    </row>
    <row r="438" spans="1:12" x14ac:dyDescent="0.25">
      <c r="A438">
        <v>437</v>
      </c>
      <c r="B438" s="19">
        <v>12</v>
      </c>
      <c r="C438" s="18">
        <v>140</v>
      </c>
      <c r="D438" s="18">
        <v>85</v>
      </c>
      <c r="E438" s="18">
        <v>33</v>
      </c>
      <c r="F438" s="18">
        <v>0</v>
      </c>
      <c r="G438" s="18">
        <v>37.4</v>
      </c>
      <c r="H438" s="2">
        <v>0.24399999999999999</v>
      </c>
      <c r="I438" s="19">
        <v>41</v>
      </c>
      <c r="J438" t="str">
        <f t="shared" si="6"/>
        <v>Middle Age</v>
      </c>
      <c r="K438" t="s">
        <v>30</v>
      </c>
      <c r="L438">
        <v>0</v>
      </c>
    </row>
    <row r="439" spans="1:12" x14ac:dyDescent="0.25">
      <c r="A439">
        <v>438</v>
      </c>
      <c r="B439" s="19">
        <v>5</v>
      </c>
      <c r="C439" s="18">
        <v>147</v>
      </c>
      <c r="D439" s="18">
        <v>75</v>
      </c>
      <c r="E439" s="18">
        <v>0</v>
      </c>
      <c r="F439" s="18">
        <v>0</v>
      </c>
      <c r="G439" s="18">
        <v>29.9</v>
      </c>
      <c r="H439" s="2">
        <v>0.434</v>
      </c>
      <c r="I439" s="19">
        <v>28</v>
      </c>
      <c r="J439" t="str">
        <f t="shared" si="6"/>
        <v>Adolescent</v>
      </c>
      <c r="K439" t="s">
        <v>30</v>
      </c>
      <c r="L439">
        <v>0</v>
      </c>
    </row>
    <row r="440" spans="1:12" x14ac:dyDescent="0.25">
      <c r="A440">
        <v>439</v>
      </c>
      <c r="B440" s="19">
        <v>1</v>
      </c>
      <c r="C440" s="18">
        <v>97</v>
      </c>
      <c r="D440" s="18">
        <v>70</v>
      </c>
      <c r="E440" s="18">
        <v>15</v>
      </c>
      <c r="F440" s="18">
        <v>0</v>
      </c>
      <c r="G440" s="18">
        <v>18.2</v>
      </c>
      <c r="H440" s="2">
        <v>0.14699999999999999</v>
      </c>
      <c r="I440" s="19">
        <v>21</v>
      </c>
      <c r="J440" t="str">
        <f t="shared" si="6"/>
        <v>Adolescent</v>
      </c>
      <c r="K440" t="s">
        <v>30</v>
      </c>
      <c r="L440">
        <v>0</v>
      </c>
    </row>
    <row r="441" spans="1:12" x14ac:dyDescent="0.25">
      <c r="A441">
        <v>440</v>
      </c>
      <c r="B441" s="19">
        <v>6</v>
      </c>
      <c r="C441" s="18">
        <v>107</v>
      </c>
      <c r="D441" s="18">
        <v>88</v>
      </c>
      <c r="E441" s="18">
        <v>0</v>
      </c>
      <c r="F441" s="18">
        <v>0</v>
      </c>
      <c r="G441" s="18">
        <v>36.799999999999997</v>
      </c>
      <c r="H441" s="2">
        <v>0.72699999999999998</v>
      </c>
      <c r="I441" s="19">
        <v>31</v>
      </c>
      <c r="J441" t="str">
        <f t="shared" si="6"/>
        <v>Middle Age</v>
      </c>
      <c r="K441" t="s">
        <v>30</v>
      </c>
      <c r="L441">
        <v>0</v>
      </c>
    </row>
    <row r="442" spans="1:12" x14ac:dyDescent="0.25">
      <c r="A442">
        <v>441</v>
      </c>
      <c r="B442" s="19">
        <v>0</v>
      </c>
      <c r="C442" s="18">
        <v>189</v>
      </c>
      <c r="D442" s="18">
        <v>104</v>
      </c>
      <c r="E442" s="18">
        <v>25</v>
      </c>
      <c r="F442" s="18">
        <v>0</v>
      </c>
      <c r="G442" s="18">
        <v>34.299999999999997</v>
      </c>
      <c r="H442" s="2">
        <v>0.435</v>
      </c>
      <c r="I442" s="19">
        <v>41</v>
      </c>
      <c r="J442" t="str">
        <f t="shared" si="6"/>
        <v>Middle Age</v>
      </c>
      <c r="K442" t="s">
        <v>29</v>
      </c>
      <c r="L442">
        <v>1</v>
      </c>
    </row>
    <row r="443" spans="1:12" x14ac:dyDescent="0.25">
      <c r="A443">
        <v>442</v>
      </c>
      <c r="B443" s="19">
        <v>2</v>
      </c>
      <c r="C443" s="18">
        <v>83</v>
      </c>
      <c r="D443" s="18">
        <v>66</v>
      </c>
      <c r="E443" s="18">
        <v>23</v>
      </c>
      <c r="F443" s="18">
        <v>50</v>
      </c>
      <c r="G443" s="18">
        <v>32.200000000000003</v>
      </c>
      <c r="H443" s="2">
        <v>0.497</v>
      </c>
      <c r="I443" s="19">
        <v>22</v>
      </c>
      <c r="J443" t="str">
        <f t="shared" si="6"/>
        <v>Adolescent</v>
      </c>
      <c r="K443" t="s">
        <v>30</v>
      </c>
      <c r="L443">
        <v>0</v>
      </c>
    </row>
    <row r="444" spans="1:12" x14ac:dyDescent="0.25">
      <c r="A444">
        <v>443</v>
      </c>
      <c r="B444" s="19">
        <v>4</v>
      </c>
      <c r="C444" s="18">
        <v>117</v>
      </c>
      <c r="D444" s="18">
        <v>64</v>
      </c>
      <c r="E444" s="18">
        <v>27</v>
      </c>
      <c r="F444" s="18">
        <v>120</v>
      </c>
      <c r="G444" s="18">
        <v>33.200000000000003</v>
      </c>
      <c r="H444" s="2">
        <v>0.23</v>
      </c>
      <c r="I444" s="19">
        <v>24</v>
      </c>
      <c r="J444" t="str">
        <f t="shared" si="6"/>
        <v>Adolescent</v>
      </c>
      <c r="K444" t="s">
        <v>30</v>
      </c>
      <c r="L444">
        <v>0</v>
      </c>
    </row>
    <row r="445" spans="1:12" x14ac:dyDescent="0.25">
      <c r="A445">
        <v>444</v>
      </c>
      <c r="B445" s="19">
        <v>8</v>
      </c>
      <c r="C445" s="18">
        <v>108</v>
      </c>
      <c r="D445" s="18">
        <v>70</v>
      </c>
      <c r="E445" s="18">
        <v>0</v>
      </c>
      <c r="F445" s="18">
        <v>0</v>
      </c>
      <c r="G445" s="18">
        <v>30.5</v>
      </c>
      <c r="H445" s="2">
        <v>0.95499999999999996</v>
      </c>
      <c r="I445" s="19">
        <v>33</v>
      </c>
      <c r="J445" t="str">
        <f t="shared" si="6"/>
        <v>Middle Age</v>
      </c>
      <c r="K445" t="s">
        <v>29</v>
      </c>
      <c r="L445">
        <v>1</v>
      </c>
    </row>
    <row r="446" spans="1:12" x14ac:dyDescent="0.25">
      <c r="A446">
        <v>445</v>
      </c>
      <c r="B446" s="19">
        <v>4</v>
      </c>
      <c r="C446" s="18">
        <v>117</v>
      </c>
      <c r="D446" s="18">
        <v>62</v>
      </c>
      <c r="E446" s="18">
        <v>12</v>
      </c>
      <c r="F446" s="18">
        <v>0</v>
      </c>
      <c r="G446" s="18">
        <v>29.7</v>
      </c>
      <c r="H446" s="2">
        <v>0.38</v>
      </c>
      <c r="I446" s="19">
        <v>30</v>
      </c>
      <c r="J446" t="str">
        <f t="shared" si="6"/>
        <v>Adolescent</v>
      </c>
      <c r="K446" t="s">
        <v>29</v>
      </c>
      <c r="L446">
        <v>1</v>
      </c>
    </row>
    <row r="447" spans="1:12" x14ac:dyDescent="0.25">
      <c r="A447">
        <v>446</v>
      </c>
      <c r="B447" s="19">
        <v>0</v>
      </c>
      <c r="C447" s="18">
        <v>180</v>
      </c>
      <c r="D447" s="18">
        <v>78</v>
      </c>
      <c r="E447" s="18">
        <v>63</v>
      </c>
      <c r="F447" s="18">
        <v>14</v>
      </c>
      <c r="G447" s="18">
        <v>59.4</v>
      </c>
      <c r="H447" s="2">
        <v>2.42</v>
      </c>
      <c r="I447" s="19">
        <v>25</v>
      </c>
      <c r="J447" t="str">
        <f t="shared" si="6"/>
        <v>Adolescent</v>
      </c>
      <c r="K447" t="s">
        <v>29</v>
      </c>
      <c r="L447">
        <v>1</v>
      </c>
    </row>
    <row r="448" spans="1:12" x14ac:dyDescent="0.25">
      <c r="A448">
        <v>447</v>
      </c>
      <c r="B448" s="19">
        <v>1</v>
      </c>
      <c r="C448" s="18">
        <v>100</v>
      </c>
      <c r="D448" s="18">
        <v>72</v>
      </c>
      <c r="E448" s="18">
        <v>12</v>
      </c>
      <c r="F448" s="18">
        <v>70</v>
      </c>
      <c r="G448" s="18">
        <v>25.3</v>
      </c>
      <c r="H448" s="2">
        <v>0.65800000000000003</v>
      </c>
      <c r="I448" s="19">
        <v>28</v>
      </c>
      <c r="J448" t="str">
        <f t="shared" si="6"/>
        <v>Adolescent</v>
      </c>
      <c r="K448" t="s">
        <v>30</v>
      </c>
      <c r="L448">
        <v>0</v>
      </c>
    </row>
    <row r="449" spans="1:12" x14ac:dyDescent="0.25">
      <c r="A449">
        <v>448</v>
      </c>
      <c r="B449" s="19">
        <v>0</v>
      </c>
      <c r="C449" s="18">
        <v>95</v>
      </c>
      <c r="D449" s="18">
        <v>80</v>
      </c>
      <c r="E449" s="18">
        <v>45</v>
      </c>
      <c r="F449" s="18">
        <v>92</v>
      </c>
      <c r="G449" s="18">
        <v>36.5</v>
      </c>
      <c r="H449" s="2">
        <v>0.33</v>
      </c>
      <c r="I449" s="19">
        <v>26</v>
      </c>
      <c r="J449" t="str">
        <f t="shared" si="6"/>
        <v>Adolescent</v>
      </c>
      <c r="K449" t="s">
        <v>30</v>
      </c>
      <c r="L449">
        <v>0</v>
      </c>
    </row>
    <row r="450" spans="1:12" x14ac:dyDescent="0.25">
      <c r="A450">
        <v>449</v>
      </c>
      <c r="B450" s="19">
        <v>0</v>
      </c>
      <c r="C450" s="18">
        <v>104</v>
      </c>
      <c r="D450" s="18">
        <v>64</v>
      </c>
      <c r="E450" s="18">
        <v>37</v>
      </c>
      <c r="F450" s="18">
        <v>64</v>
      </c>
      <c r="G450" s="18">
        <v>33.6</v>
      </c>
      <c r="H450" s="2">
        <v>0.51</v>
      </c>
      <c r="I450" s="19">
        <v>22</v>
      </c>
      <c r="J450" t="str">
        <f t="shared" ref="J450:J513" si="7">IF(I450&gt;49,"old",IF(I450&gt;=31,"Middle Age",IF(I450&lt;31,"Adolescent","Invalid")))</f>
        <v>Adolescent</v>
      </c>
      <c r="K450" t="s">
        <v>29</v>
      </c>
      <c r="L450">
        <v>1</v>
      </c>
    </row>
    <row r="451" spans="1:12" x14ac:dyDescent="0.25">
      <c r="A451">
        <v>450</v>
      </c>
      <c r="B451" s="19">
        <v>0</v>
      </c>
      <c r="C451" s="18">
        <v>120</v>
      </c>
      <c r="D451" s="18">
        <v>74</v>
      </c>
      <c r="E451" s="18">
        <v>18</v>
      </c>
      <c r="F451" s="18">
        <v>63</v>
      </c>
      <c r="G451" s="18">
        <v>30.5</v>
      </c>
      <c r="H451" s="2">
        <v>0.28499999999999998</v>
      </c>
      <c r="I451" s="19">
        <v>26</v>
      </c>
      <c r="J451" t="str">
        <f t="shared" si="7"/>
        <v>Adolescent</v>
      </c>
      <c r="K451" t="s">
        <v>30</v>
      </c>
      <c r="L451">
        <v>0</v>
      </c>
    </row>
    <row r="452" spans="1:12" x14ac:dyDescent="0.25">
      <c r="A452">
        <v>451</v>
      </c>
      <c r="B452" s="19">
        <v>1</v>
      </c>
      <c r="C452" s="18">
        <v>82</v>
      </c>
      <c r="D452" s="18">
        <v>64</v>
      </c>
      <c r="E452" s="18">
        <v>13</v>
      </c>
      <c r="F452" s="18">
        <v>95</v>
      </c>
      <c r="G452" s="18">
        <v>21.2</v>
      </c>
      <c r="H452" s="2">
        <v>0.41499999999999998</v>
      </c>
      <c r="I452" s="19">
        <v>23</v>
      </c>
      <c r="J452" t="str">
        <f t="shared" si="7"/>
        <v>Adolescent</v>
      </c>
      <c r="K452" t="s">
        <v>30</v>
      </c>
      <c r="L452">
        <v>0</v>
      </c>
    </row>
    <row r="453" spans="1:12" x14ac:dyDescent="0.25">
      <c r="A453">
        <v>452</v>
      </c>
      <c r="B453" s="19">
        <v>2</v>
      </c>
      <c r="C453" s="18">
        <v>134</v>
      </c>
      <c r="D453" s="18">
        <v>70</v>
      </c>
      <c r="E453" s="18">
        <v>0</v>
      </c>
      <c r="F453" s="18">
        <v>0</v>
      </c>
      <c r="G453" s="18">
        <v>28.9</v>
      </c>
      <c r="H453" s="2">
        <v>0.54200000000000004</v>
      </c>
      <c r="I453" s="19">
        <v>23</v>
      </c>
      <c r="J453" t="str">
        <f t="shared" si="7"/>
        <v>Adolescent</v>
      </c>
      <c r="K453" t="s">
        <v>29</v>
      </c>
      <c r="L453">
        <v>1</v>
      </c>
    </row>
    <row r="454" spans="1:12" x14ac:dyDescent="0.25">
      <c r="A454">
        <v>453</v>
      </c>
      <c r="B454" s="19">
        <v>0</v>
      </c>
      <c r="C454" s="18">
        <v>91</v>
      </c>
      <c r="D454" s="18">
        <v>68</v>
      </c>
      <c r="E454" s="18">
        <v>32</v>
      </c>
      <c r="F454" s="18">
        <v>210</v>
      </c>
      <c r="G454" s="18">
        <v>39.9</v>
      </c>
      <c r="H454" s="2">
        <v>0.38100000000000001</v>
      </c>
      <c r="I454" s="19">
        <v>25</v>
      </c>
      <c r="J454" t="str">
        <f t="shared" si="7"/>
        <v>Adolescent</v>
      </c>
      <c r="K454" t="s">
        <v>30</v>
      </c>
      <c r="L454">
        <v>0</v>
      </c>
    </row>
    <row r="455" spans="1:12" x14ac:dyDescent="0.25">
      <c r="A455">
        <v>454</v>
      </c>
      <c r="B455" s="19">
        <v>2</v>
      </c>
      <c r="C455" s="18">
        <v>119</v>
      </c>
      <c r="D455" s="18">
        <v>0</v>
      </c>
      <c r="E455" s="18">
        <v>0</v>
      </c>
      <c r="F455" s="18">
        <v>0</v>
      </c>
      <c r="G455" s="18">
        <v>19.600000000000001</v>
      </c>
      <c r="H455" s="2">
        <v>0.83199999999999996</v>
      </c>
      <c r="I455" s="19">
        <v>72</v>
      </c>
      <c r="J455" t="str">
        <f t="shared" si="7"/>
        <v>old</v>
      </c>
      <c r="K455" t="s">
        <v>30</v>
      </c>
      <c r="L455">
        <v>0</v>
      </c>
    </row>
    <row r="456" spans="1:12" x14ac:dyDescent="0.25">
      <c r="A456">
        <v>455</v>
      </c>
      <c r="B456" s="19">
        <v>2</v>
      </c>
      <c r="C456" s="18">
        <v>100</v>
      </c>
      <c r="D456" s="18">
        <v>54</v>
      </c>
      <c r="E456" s="18">
        <v>28</v>
      </c>
      <c r="F456" s="18">
        <v>105</v>
      </c>
      <c r="G456" s="18">
        <v>37.799999999999997</v>
      </c>
      <c r="H456" s="2">
        <v>0.498</v>
      </c>
      <c r="I456" s="19">
        <v>24</v>
      </c>
      <c r="J456" t="str">
        <f t="shared" si="7"/>
        <v>Adolescent</v>
      </c>
      <c r="K456" t="s">
        <v>30</v>
      </c>
      <c r="L456">
        <v>0</v>
      </c>
    </row>
    <row r="457" spans="1:12" x14ac:dyDescent="0.25">
      <c r="A457">
        <v>456</v>
      </c>
      <c r="B457" s="19">
        <v>14</v>
      </c>
      <c r="C457" s="18">
        <v>175</v>
      </c>
      <c r="D457" s="18">
        <v>62</v>
      </c>
      <c r="E457" s="18">
        <v>30</v>
      </c>
      <c r="F457" s="18">
        <v>0</v>
      </c>
      <c r="G457" s="18">
        <v>33.6</v>
      </c>
      <c r="H457" s="2">
        <v>0.21199999999999999</v>
      </c>
      <c r="I457" s="19">
        <v>38</v>
      </c>
      <c r="J457" t="str">
        <f t="shared" si="7"/>
        <v>Middle Age</v>
      </c>
      <c r="K457" t="s">
        <v>29</v>
      </c>
      <c r="L457">
        <v>1</v>
      </c>
    </row>
    <row r="458" spans="1:12" x14ac:dyDescent="0.25">
      <c r="A458">
        <v>457</v>
      </c>
      <c r="B458" s="19">
        <v>1</v>
      </c>
      <c r="C458" s="18">
        <v>135</v>
      </c>
      <c r="D458" s="18">
        <v>54</v>
      </c>
      <c r="E458" s="18">
        <v>0</v>
      </c>
      <c r="F458" s="18">
        <v>0</v>
      </c>
      <c r="G458" s="18">
        <v>26.7</v>
      </c>
      <c r="H458" s="2">
        <v>0.68700000000000006</v>
      </c>
      <c r="I458" s="19">
        <v>62</v>
      </c>
      <c r="J458" t="str">
        <f t="shared" si="7"/>
        <v>old</v>
      </c>
      <c r="K458" t="s">
        <v>30</v>
      </c>
      <c r="L458">
        <v>0</v>
      </c>
    </row>
    <row r="459" spans="1:12" x14ac:dyDescent="0.25">
      <c r="A459">
        <v>458</v>
      </c>
      <c r="B459" s="19">
        <v>5</v>
      </c>
      <c r="C459" s="18">
        <v>86</v>
      </c>
      <c r="D459" s="18">
        <v>68</v>
      </c>
      <c r="E459" s="18">
        <v>28</v>
      </c>
      <c r="F459" s="18">
        <v>71</v>
      </c>
      <c r="G459" s="18">
        <v>30.2</v>
      </c>
      <c r="H459" s="2">
        <v>0.36399999999999999</v>
      </c>
      <c r="I459" s="19">
        <v>24</v>
      </c>
      <c r="J459" t="str">
        <f t="shared" si="7"/>
        <v>Adolescent</v>
      </c>
      <c r="K459" t="s">
        <v>30</v>
      </c>
      <c r="L459">
        <v>0</v>
      </c>
    </row>
    <row r="460" spans="1:12" x14ac:dyDescent="0.25">
      <c r="A460">
        <v>459</v>
      </c>
      <c r="B460" s="19">
        <v>10</v>
      </c>
      <c r="C460" s="18">
        <v>148</v>
      </c>
      <c r="D460" s="18">
        <v>84</v>
      </c>
      <c r="E460" s="18">
        <v>48</v>
      </c>
      <c r="F460" s="18">
        <v>237</v>
      </c>
      <c r="G460" s="18">
        <v>37.6</v>
      </c>
      <c r="H460" s="2">
        <v>1.0009999999999999</v>
      </c>
      <c r="I460" s="19">
        <v>51</v>
      </c>
      <c r="J460" t="str">
        <f t="shared" si="7"/>
        <v>old</v>
      </c>
      <c r="K460" t="s">
        <v>29</v>
      </c>
      <c r="L460">
        <v>1</v>
      </c>
    </row>
    <row r="461" spans="1:12" x14ac:dyDescent="0.25">
      <c r="A461">
        <v>460</v>
      </c>
      <c r="B461" s="19">
        <v>9</v>
      </c>
      <c r="C461" s="18">
        <v>134</v>
      </c>
      <c r="D461" s="18">
        <v>74</v>
      </c>
      <c r="E461" s="18">
        <v>33</v>
      </c>
      <c r="F461" s="18">
        <v>60</v>
      </c>
      <c r="G461" s="18">
        <v>25.9</v>
      </c>
      <c r="H461" s="2">
        <v>0.46</v>
      </c>
      <c r="I461" s="19">
        <v>81</v>
      </c>
      <c r="J461" t="str">
        <f t="shared" si="7"/>
        <v>old</v>
      </c>
      <c r="K461" t="s">
        <v>30</v>
      </c>
      <c r="L461">
        <v>0</v>
      </c>
    </row>
    <row r="462" spans="1:12" x14ac:dyDescent="0.25">
      <c r="A462">
        <v>461</v>
      </c>
      <c r="B462" s="19">
        <v>9</v>
      </c>
      <c r="C462" s="18">
        <v>120</v>
      </c>
      <c r="D462" s="18">
        <v>72</v>
      </c>
      <c r="E462" s="18">
        <v>22</v>
      </c>
      <c r="F462" s="18">
        <v>56</v>
      </c>
      <c r="G462" s="18">
        <v>20.8</v>
      </c>
      <c r="H462" s="2">
        <v>0.73299999999999998</v>
      </c>
      <c r="I462" s="19">
        <v>48</v>
      </c>
      <c r="J462" t="str">
        <f t="shared" si="7"/>
        <v>Middle Age</v>
      </c>
      <c r="K462" t="s">
        <v>30</v>
      </c>
      <c r="L462">
        <v>0</v>
      </c>
    </row>
    <row r="463" spans="1:12" x14ac:dyDescent="0.25">
      <c r="A463">
        <v>462</v>
      </c>
      <c r="B463" s="19">
        <v>1</v>
      </c>
      <c r="C463" s="18">
        <v>71</v>
      </c>
      <c r="D463" s="18">
        <v>62</v>
      </c>
      <c r="E463" s="18">
        <v>0</v>
      </c>
      <c r="F463" s="18">
        <v>0</v>
      </c>
      <c r="G463" s="18">
        <v>21.8</v>
      </c>
      <c r="H463" s="2">
        <v>0.41599999999999998</v>
      </c>
      <c r="I463" s="19">
        <v>26</v>
      </c>
      <c r="J463" t="str">
        <f t="shared" si="7"/>
        <v>Adolescent</v>
      </c>
      <c r="K463" t="s">
        <v>30</v>
      </c>
      <c r="L463">
        <v>0</v>
      </c>
    </row>
    <row r="464" spans="1:12" x14ac:dyDescent="0.25">
      <c r="A464">
        <v>463</v>
      </c>
      <c r="B464" s="19">
        <v>8</v>
      </c>
      <c r="C464" s="18">
        <v>74</v>
      </c>
      <c r="D464" s="18">
        <v>70</v>
      </c>
      <c r="E464" s="18">
        <v>40</v>
      </c>
      <c r="F464" s="18">
        <v>49</v>
      </c>
      <c r="G464" s="18">
        <v>35.299999999999997</v>
      </c>
      <c r="H464" s="2">
        <v>0.70499999999999996</v>
      </c>
      <c r="I464" s="19">
        <v>39</v>
      </c>
      <c r="J464" t="str">
        <f t="shared" si="7"/>
        <v>Middle Age</v>
      </c>
      <c r="K464" t="s">
        <v>30</v>
      </c>
      <c r="L464">
        <v>0</v>
      </c>
    </row>
    <row r="465" spans="1:12" x14ac:dyDescent="0.25">
      <c r="A465">
        <v>464</v>
      </c>
      <c r="B465" s="19">
        <v>5</v>
      </c>
      <c r="C465" s="18">
        <v>88</v>
      </c>
      <c r="D465" s="18">
        <v>78</v>
      </c>
      <c r="E465" s="18">
        <v>30</v>
      </c>
      <c r="F465" s="18">
        <v>0</v>
      </c>
      <c r="G465" s="18">
        <v>27.6</v>
      </c>
      <c r="H465" s="2">
        <v>0.25800000000000001</v>
      </c>
      <c r="I465" s="19">
        <v>37</v>
      </c>
      <c r="J465" t="str">
        <f t="shared" si="7"/>
        <v>Middle Age</v>
      </c>
      <c r="K465" t="s">
        <v>30</v>
      </c>
      <c r="L465">
        <v>0</v>
      </c>
    </row>
    <row r="466" spans="1:12" x14ac:dyDescent="0.25">
      <c r="A466">
        <v>465</v>
      </c>
      <c r="B466" s="19">
        <v>10</v>
      </c>
      <c r="C466" s="18">
        <v>115</v>
      </c>
      <c r="D466" s="18">
        <v>98</v>
      </c>
      <c r="E466" s="18">
        <v>0</v>
      </c>
      <c r="F466" s="18">
        <v>0</v>
      </c>
      <c r="G466" s="18">
        <v>24</v>
      </c>
      <c r="H466" s="2">
        <v>1.022</v>
      </c>
      <c r="I466" s="19">
        <v>34</v>
      </c>
      <c r="J466" t="str">
        <f t="shared" si="7"/>
        <v>Middle Age</v>
      </c>
      <c r="K466" t="s">
        <v>30</v>
      </c>
      <c r="L466">
        <v>0</v>
      </c>
    </row>
    <row r="467" spans="1:12" x14ac:dyDescent="0.25">
      <c r="A467">
        <v>466</v>
      </c>
      <c r="B467" s="19">
        <v>0</v>
      </c>
      <c r="C467" s="18">
        <v>124</v>
      </c>
      <c r="D467" s="18">
        <v>56</v>
      </c>
      <c r="E467" s="18">
        <v>13</v>
      </c>
      <c r="F467" s="18">
        <v>105</v>
      </c>
      <c r="G467" s="18">
        <v>21.8</v>
      </c>
      <c r="H467" s="2">
        <v>0.45200000000000001</v>
      </c>
      <c r="I467" s="19">
        <v>21</v>
      </c>
      <c r="J467" t="str">
        <f t="shared" si="7"/>
        <v>Adolescent</v>
      </c>
      <c r="K467" t="s">
        <v>30</v>
      </c>
      <c r="L467">
        <v>0</v>
      </c>
    </row>
    <row r="468" spans="1:12" x14ac:dyDescent="0.25">
      <c r="A468">
        <v>467</v>
      </c>
      <c r="B468" s="19">
        <v>0</v>
      </c>
      <c r="C468" s="18">
        <v>74</v>
      </c>
      <c r="D468" s="18">
        <v>52</v>
      </c>
      <c r="E468" s="18">
        <v>10</v>
      </c>
      <c r="F468" s="18">
        <v>36</v>
      </c>
      <c r="G468" s="18">
        <v>27.8</v>
      </c>
      <c r="H468" s="2">
        <v>0.26900000000000002</v>
      </c>
      <c r="I468" s="19">
        <v>22</v>
      </c>
      <c r="J468" t="str">
        <f t="shared" si="7"/>
        <v>Adolescent</v>
      </c>
      <c r="K468" t="s">
        <v>30</v>
      </c>
      <c r="L468">
        <v>0</v>
      </c>
    </row>
    <row r="469" spans="1:12" x14ac:dyDescent="0.25">
      <c r="A469">
        <v>468</v>
      </c>
      <c r="B469" s="19">
        <v>0</v>
      </c>
      <c r="C469" s="18">
        <v>97</v>
      </c>
      <c r="D469" s="18">
        <v>64</v>
      </c>
      <c r="E469" s="18">
        <v>36</v>
      </c>
      <c r="F469" s="18">
        <v>100</v>
      </c>
      <c r="G469" s="18">
        <v>36.799999999999997</v>
      </c>
      <c r="H469" s="2">
        <v>0.6</v>
      </c>
      <c r="I469" s="19">
        <v>25</v>
      </c>
      <c r="J469" t="str">
        <f t="shared" si="7"/>
        <v>Adolescent</v>
      </c>
      <c r="K469" t="s">
        <v>30</v>
      </c>
      <c r="L469">
        <v>0</v>
      </c>
    </row>
    <row r="470" spans="1:12" x14ac:dyDescent="0.25">
      <c r="A470">
        <v>469</v>
      </c>
      <c r="B470" s="19">
        <v>8</v>
      </c>
      <c r="C470" s="18">
        <v>120</v>
      </c>
      <c r="D470" s="18">
        <v>0</v>
      </c>
      <c r="E470" s="18">
        <v>0</v>
      </c>
      <c r="F470" s="18">
        <v>0</v>
      </c>
      <c r="G470" s="18">
        <v>30</v>
      </c>
      <c r="H470" s="2">
        <v>0.183</v>
      </c>
      <c r="I470" s="19">
        <v>38</v>
      </c>
      <c r="J470" t="str">
        <f t="shared" si="7"/>
        <v>Middle Age</v>
      </c>
      <c r="K470" t="s">
        <v>29</v>
      </c>
      <c r="L470">
        <v>1</v>
      </c>
    </row>
    <row r="471" spans="1:12" x14ac:dyDescent="0.25">
      <c r="A471">
        <v>470</v>
      </c>
      <c r="B471" s="19">
        <v>6</v>
      </c>
      <c r="C471" s="18">
        <v>154</v>
      </c>
      <c r="D471" s="18">
        <v>78</v>
      </c>
      <c r="E471" s="18">
        <v>41</v>
      </c>
      <c r="F471" s="18">
        <v>140</v>
      </c>
      <c r="G471" s="18">
        <v>46.1</v>
      </c>
      <c r="H471" s="2">
        <v>0.57099999999999995</v>
      </c>
      <c r="I471" s="19">
        <v>27</v>
      </c>
      <c r="J471" t="str">
        <f t="shared" si="7"/>
        <v>Adolescent</v>
      </c>
      <c r="K471" t="s">
        <v>30</v>
      </c>
      <c r="L471">
        <v>0</v>
      </c>
    </row>
    <row r="472" spans="1:12" x14ac:dyDescent="0.25">
      <c r="A472">
        <v>471</v>
      </c>
      <c r="B472" s="19">
        <v>1</v>
      </c>
      <c r="C472" s="18">
        <v>144</v>
      </c>
      <c r="D472" s="18">
        <v>82</v>
      </c>
      <c r="E472" s="18">
        <v>40</v>
      </c>
      <c r="F472" s="18">
        <v>0</v>
      </c>
      <c r="G472" s="18">
        <v>41.3</v>
      </c>
      <c r="H472" s="2">
        <v>0.60699999999999998</v>
      </c>
      <c r="I472" s="19">
        <v>28</v>
      </c>
      <c r="J472" t="str">
        <f t="shared" si="7"/>
        <v>Adolescent</v>
      </c>
      <c r="K472" t="s">
        <v>30</v>
      </c>
      <c r="L472">
        <v>0</v>
      </c>
    </row>
    <row r="473" spans="1:12" x14ac:dyDescent="0.25">
      <c r="A473">
        <v>472</v>
      </c>
      <c r="B473" s="19">
        <v>0</v>
      </c>
      <c r="C473" s="18">
        <v>137</v>
      </c>
      <c r="D473" s="18">
        <v>70</v>
      </c>
      <c r="E473" s="18">
        <v>38</v>
      </c>
      <c r="F473" s="18">
        <v>0</v>
      </c>
      <c r="G473" s="18">
        <v>33.200000000000003</v>
      </c>
      <c r="H473" s="2">
        <v>0.17</v>
      </c>
      <c r="I473" s="19">
        <v>22</v>
      </c>
      <c r="J473" t="str">
        <f t="shared" si="7"/>
        <v>Adolescent</v>
      </c>
      <c r="K473" t="s">
        <v>30</v>
      </c>
      <c r="L473">
        <v>0</v>
      </c>
    </row>
    <row r="474" spans="1:12" x14ac:dyDescent="0.25">
      <c r="A474">
        <v>473</v>
      </c>
      <c r="B474" s="19">
        <v>0</v>
      </c>
      <c r="C474" s="18">
        <v>119</v>
      </c>
      <c r="D474" s="18">
        <v>66</v>
      </c>
      <c r="E474" s="18">
        <v>27</v>
      </c>
      <c r="F474" s="18">
        <v>0</v>
      </c>
      <c r="G474" s="18">
        <v>38.799999999999997</v>
      </c>
      <c r="H474" s="2">
        <v>0.25900000000000001</v>
      </c>
      <c r="I474" s="19">
        <v>22</v>
      </c>
      <c r="J474" t="str">
        <f t="shared" si="7"/>
        <v>Adolescent</v>
      </c>
      <c r="K474" t="s">
        <v>30</v>
      </c>
      <c r="L474">
        <v>0</v>
      </c>
    </row>
    <row r="475" spans="1:12" x14ac:dyDescent="0.25">
      <c r="A475">
        <v>474</v>
      </c>
      <c r="B475" s="19">
        <v>7</v>
      </c>
      <c r="C475" s="18">
        <v>136</v>
      </c>
      <c r="D475" s="18">
        <v>90</v>
      </c>
      <c r="E475" s="18">
        <v>0</v>
      </c>
      <c r="F475" s="18">
        <v>0</v>
      </c>
      <c r="G475" s="18">
        <v>29.9</v>
      </c>
      <c r="H475" s="2">
        <v>0.21</v>
      </c>
      <c r="I475" s="19">
        <v>50</v>
      </c>
      <c r="J475" t="str">
        <f t="shared" si="7"/>
        <v>old</v>
      </c>
      <c r="K475" t="s">
        <v>30</v>
      </c>
      <c r="L475">
        <v>0</v>
      </c>
    </row>
    <row r="476" spans="1:12" x14ac:dyDescent="0.25">
      <c r="A476">
        <v>475</v>
      </c>
      <c r="B476" s="19">
        <v>4</v>
      </c>
      <c r="C476" s="18">
        <v>114</v>
      </c>
      <c r="D476" s="18">
        <v>64</v>
      </c>
      <c r="E476" s="18">
        <v>0</v>
      </c>
      <c r="F476" s="18">
        <v>0</v>
      </c>
      <c r="G476" s="18">
        <v>28.9</v>
      </c>
      <c r="H476" s="2">
        <v>0.126</v>
      </c>
      <c r="I476" s="19">
        <v>24</v>
      </c>
      <c r="J476" t="str">
        <f t="shared" si="7"/>
        <v>Adolescent</v>
      </c>
      <c r="K476" t="s">
        <v>30</v>
      </c>
      <c r="L476">
        <v>0</v>
      </c>
    </row>
    <row r="477" spans="1:12" x14ac:dyDescent="0.25">
      <c r="A477">
        <v>476</v>
      </c>
      <c r="B477" s="19">
        <v>0</v>
      </c>
      <c r="C477" s="18">
        <v>137</v>
      </c>
      <c r="D477" s="18">
        <v>84</v>
      </c>
      <c r="E477" s="18">
        <v>27</v>
      </c>
      <c r="F477" s="18">
        <v>0</v>
      </c>
      <c r="G477" s="18">
        <v>27.3</v>
      </c>
      <c r="H477" s="2">
        <v>0.23100000000000001</v>
      </c>
      <c r="I477" s="19">
        <v>59</v>
      </c>
      <c r="J477" t="str">
        <f t="shared" si="7"/>
        <v>old</v>
      </c>
      <c r="K477" t="s">
        <v>30</v>
      </c>
      <c r="L477">
        <v>0</v>
      </c>
    </row>
    <row r="478" spans="1:12" x14ac:dyDescent="0.25">
      <c r="A478">
        <v>477</v>
      </c>
      <c r="B478" s="19">
        <v>2</v>
      </c>
      <c r="C478" s="18">
        <v>105</v>
      </c>
      <c r="D478" s="18">
        <v>80</v>
      </c>
      <c r="E478" s="18">
        <v>45</v>
      </c>
      <c r="F478" s="18">
        <v>191</v>
      </c>
      <c r="G478" s="18">
        <v>33.700000000000003</v>
      </c>
      <c r="H478" s="2">
        <v>0.71099999999999997</v>
      </c>
      <c r="I478" s="19">
        <v>29</v>
      </c>
      <c r="J478" t="str">
        <f t="shared" si="7"/>
        <v>Adolescent</v>
      </c>
      <c r="K478" t="s">
        <v>29</v>
      </c>
      <c r="L478">
        <v>1</v>
      </c>
    </row>
    <row r="479" spans="1:12" x14ac:dyDescent="0.25">
      <c r="A479">
        <v>478</v>
      </c>
      <c r="B479" s="19">
        <v>7</v>
      </c>
      <c r="C479" s="18">
        <v>114</v>
      </c>
      <c r="D479" s="18">
        <v>76</v>
      </c>
      <c r="E479" s="18">
        <v>17</v>
      </c>
      <c r="F479" s="18">
        <v>110</v>
      </c>
      <c r="G479" s="18">
        <v>23.8</v>
      </c>
      <c r="H479" s="2">
        <v>0.46600000000000003</v>
      </c>
      <c r="I479" s="19">
        <v>31</v>
      </c>
      <c r="J479" t="str">
        <f t="shared" si="7"/>
        <v>Middle Age</v>
      </c>
      <c r="K479" t="s">
        <v>30</v>
      </c>
      <c r="L479">
        <v>0</v>
      </c>
    </row>
    <row r="480" spans="1:12" x14ac:dyDescent="0.25">
      <c r="A480">
        <v>479</v>
      </c>
      <c r="B480" s="19">
        <v>8</v>
      </c>
      <c r="C480" s="18">
        <v>126</v>
      </c>
      <c r="D480" s="18">
        <v>74</v>
      </c>
      <c r="E480" s="18">
        <v>38</v>
      </c>
      <c r="F480" s="18">
        <v>75</v>
      </c>
      <c r="G480" s="18">
        <v>25.9</v>
      </c>
      <c r="H480" s="2">
        <v>0.16200000000000001</v>
      </c>
      <c r="I480" s="19">
        <v>39</v>
      </c>
      <c r="J480" t="str">
        <f t="shared" si="7"/>
        <v>Middle Age</v>
      </c>
      <c r="K480" t="s">
        <v>30</v>
      </c>
      <c r="L480">
        <v>0</v>
      </c>
    </row>
    <row r="481" spans="1:12" x14ac:dyDescent="0.25">
      <c r="A481">
        <v>480</v>
      </c>
      <c r="B481" s="19">
        <v>4</v>
      </c>
      <c r="C481" s="18">
        <v>132</v>
      </c>
      <c r="D481" s="18">
        <v>86</v>
      </c>
      <c r="E481" s="18">
        <v>31</v>
      </c>
      <c r="F481" s="18">
        <v>0</v>
      </c>
      <c r="G481" s="18">
        <v>28</v>
      </c>
      <c r="H481" s="2">
        <v>0.41899999999999998</v>
      </c>
      <c r="I481" s="19">
        <v>63</v>
      </c>
      <c r="J481" t="str">
        <f t="shared" si="7"/>
        <v>old</v>
      </c>
      <c r="K481" t="s">
        <v>30</v>
      </c>
      <c r="L481">
        <v>0</v>
      </c>
    </row>
    <row r="482" spans="1:12" x14ac:dyDescent="0.25">
      <c r="A482">
        <v>481</v>
      </c>
      <c r="B482" s="19">
        <v>3</v>
      </c>
      <c r="C482" s="18">
        <v>158</v>
      </c>
      <c r="D482" s="18">
        <v>70</v>
      </c>
      <c r="E482" s="18">
        <v>30</v>
      </c>
      <c r="F482" s="18">
        <v>328</v>
      </c>
      <c r="G482" s="18">
        <v>35.5</v>
      </c>
      <c r="H482" s="2">
        <v>0.34399999999999997</v>
      </c>
      <c r="I482" s="19">
        <v>35</v>
      </c>
      <c r="J482" t="str">
        <f t="shared" si="7"/>
        <v>Middle Age</v>
      </c>
      <c r="K482" t="s">
        <v>29</v>
      </c>
      <c r="L482">
        <v>1</v>
      </c>
    </row>
    <row r="483" spans="1:12" x14ac:dyDescent="0.25">
      <c r="A483">
        <v>482</v>
      </c>
      <c r="B483" s="19">
        <v>0</v>
      </c>
      <c r="C483" s="18">
        <v>123</v>
      </c>
      <c r="D483" s="18">
        <v>88</v>
      </c>
      <c r="E483" s="18">
        <v>37</v>
      </c>
      <c r="F483" s="18">
        <v>0</v>
      </c>
      <c r="G483" s="18">
        <v>35.200000000000003</v>
      </c>
      <c r="H483" s="2">
        <v>0.19700000000000001</v>
      </c>
      <c r="I483" s="19">
        <v>29</v>
      </c>
      <c r="J483" t="str">
        <f t="shared" si="7"/>
        <v>Adolescent</v>
      </c>
      <c r="K483" t="s">
        <v>30</v>
      </c>
      <c r="L483">
        <v>0</v>
      </c>
    </row>
    <row r="484" spans="1:12" x14ac:dyDescent="0.25">
      <c r="A484">
        <v>483</v>
      </c>
      <c r="B484" s="19">
        <v>4</v>
      </c>
      <c r="C484" s="18">
        <v>85</v>
      </c>
      <c r="D484" s="18">
        <v>58</v>
      </c>
      <c r="E484" s="18">
        <v>22</v>
      </c>
      <c r="F484" s="18">
        <v>49</v>
      </c>
      <c r="G484" s="18">
        <v>27.8</v>
      </c>
      <c r="H484" s="2">
        <v>0.30599999999999999</v>
      </c>
      <c r="I484" s="19">
        <v>28</v>
      </c>
      <c r="J484" t="str">
        <f t="shared" si="7"/>
        <v>Adolescent</v>
      </c>
      <c r="K484" t="s">
        <v>30</v>
      </c>
      <c r="L484">
        <v>0</v>
      </c>
    </row>
    <row r="485" spans="1:12" x14ac:dyDescent="0.25">
      <c r="A485">
        <v>484</v>
      </c>
      <c r="B485" s="19">
        <v>0</v>
      </c>
      <c r="C485" s="18">
        <v>84</v>
      </c>
      <c r="D485" s="18">
        <v>82</v>
      </c>
      <c r="E485" s="18">
        <v>31</v>
      </c>
      <c r="F485" s="18">
        <v>125</v>
      </c>
      <c r="G485" s="18">
        <v>38.200000000000003</v>
      </c>
      <c r="H485" s="2">
        <v>0.23300000000000001</v>
      </c>
      <c r="I485" s="19">
        <v>23</v>
      </c>
      <c r="J485" t="str">
        <f t="shared" si="7"/>
        <v>Adolescent</v>
      </c>
      <c r="K485" t="s">
        <v>30</v>
      </c>
      <c r="L485">
        <v>0</v>
      </c>
    </row>
    <row r="486" spans="1:12" x14ac:dyDescent="0.25">
      <c r="A486">
        <v>485</v>
      </c>
      <c r="B486" s="19">
        <v>0</v>
      </c>
      <c r="C486" s="18">
        <v>145</v>
      </c>
      <c r="D486" s="18">
        <v>0</v>
      </c>
      <c r="E486" s="18">
        <v>0</v>
      </c>
      <c r="F486" s="18">
        <v>0</v>
      </c>
      <c r="G486" s="18">
        <v>44.2</v>
      </c>
      <c r="H486" s="2">
        <v>0.63</v>
      </c>
      <c r="I486" s="19">
        <v>31</v>
      </c>
      <c r="J486" t="str">
        <f t="shared" si="7"/>
        <v>Middle Age</v>
      </c>
      <c r="K486" t="s">
        <v>29</v>
      </c>
      <c r="L486">
        <v>1</v>
      </c>
    </row>
    <row r="487" spans="1:12" x14ac:dyDescent="0.25">
      <c r="A487">
        <v>486</v>
      </c>
      <c r="B487" s="19">
        <v>0</v>
      </c>
      <c r="C487" s="18">
        <v>135</v>
      </c>
      <c r="D487" s="18">
        <v>68</v>
      </c>
      <c r="E487" s="18">
        <v>42</v>
      </c>
      <c r="F487" s="18">
        <v>250</v>
      </c>
      <c r="G487" s="18">
        <v>42.3</v>
      </c>
      <c r="H487" s="2">
        <v>0.36499999999999999</v>
      </c>
      <c r="I487" s="19">
        <v>24</v>
      </c>
      <c r="J487" t="str">
        <f t="shared" si="7"/>
        <v>Adolescent</v>
      </c>
      <c r="K487" t="s">
        <v>29</v>
      </c>
      <c r="L487">
        <v>1</v>
      </c>
    </row>
    <row r="488" spans="1:12" x14ac:dyDescent="0.25">
      <c r="A488">
        <v>487</v>
      </c>
      <c r="B488" s="19">
        <v>1</v>
      </c>
      <c r="C488" s="18">
        <v>139</v>
      </c>
      <c r="D488" s="18">
        <v>62</v>
      </c>
      <c r="E488" s="18">
        <v>41</v>
      </c>
      <c r="F488" s="18">
        <v>480</v>
      </c>
      <c r="G488" s="18">
        <v>40.700000000000003</v>
      </c>
      <c r="H488" s="2">
        <v>0.53600000000000003</v>
      </c>
      <c r="I488" s="19">
        <v>21</v>
      </c>
      <c r="J488" t="str">
        <f t="shared" si="7"/>
        <v>Adolescent</v>
      </c>
      <c r="K488" t="s">
        <v>30</v>
      </c>
      <c r="L488">
        <v>0</v>
      </c>
    </row>
    <row r="489" spans="1:12" x14ac:dyDescent="0.25">
      <c r="A489">
        <v>488</v>
      </c>
      <c r="B489" s="19">
        <v>0</v>
      </c>
      <c r="C489" s="18">
        <v>173</v>
      </c>
      <c r="D489" s="18">
        <v>78</v>
      </c>
      <c r="E489" s="18">
        <v>32</v>
      </c>
      <c r="F489" s="18">
        <v>265</v>
      </c>
      <c r="G489" s="18">
        <v>46.5</v>
      </c>
      <c r="H489" s="2">
        <v>1.159</v>
      </c>
      <c r="I489" s="19">
        <v>58</v>
      </c>
      <c r="J489" t="str">
        <f t="shared" si="7"/>
        <v>old</v>
      </c>
      <c r="K489" t="s">
        <v>30</v>
      </c>
      <c r="L489">
        <v>0</v>
      </c>
    </row>
    <row r="490" spans="1:12" x14ac:dyDescent="0.25">
      <c r="A490">
        <v>489</v>
      </c>
      <c r="B490" s="19">
        <v>4</v>
      </c>
      <c r="C490" s="18">
        <v>99</v>
      </c>
      <c r="D490" s="18">
        <v>72</v>
      </c>
      <c r="E490" s="18">
        <v>17</v>
      </c>
      <c r="F490" s="18">
        <v>0</v>
      </c>
      <c r="G490" s="18">
        <v>25.6</v>
      </c>
      <c r="H490" s="2">
        <v>0.29399999999999998</v>
      </c>
      <c r="I490" s="19">
        <v>28</v>
      </c>
      <c r="J490" t="str">
        <f t="shared" si="7"/>
        <v>Adolescent</v>
      </c>
      <c r="K490" t="s">
        <v>30</v>
      </c>
      <c r="L490">
        <v>0</v>
      </c>
    </row>
    <row r="491" spans="1:12" x14ac:dyDescent="0.25">
      <c r="A491">
        <v>490</v>
      </c>
      <c r="B491" s="19">
        <v>8</v>
      </c>
      <c r="C491" s="18">
        <v>194</v>
      </c>
      <c r="D491" s="18">
        <v>80</v>
      </c>
      <c r="E491" s="18">
        <v>0</v>
      </c>
      <c r="F491" s="18">
        <v>0</v>
      </c>
      <c r="G491" s="18">
        <v>26.1</v>
      </c>
      <c r="H491" s="2">
        <v>0.55100000000000005</v>
      </c>
      <c r="I491" s="19">
        <v>67</v>
      </c>
      <c r="J491" t="str">
        <f t="shared" si="7"/>
        <v>old</v>
      </c>
      <c r="K491" t="s">
        <v>30</v>
      </c>
      <c r="L491">
        <v>0</v>
      </c>
    </row>
    <row r="492" spans="1:12" x14ac:dyDescent="0.25">
      <c r="A492">
        <v>491</v>
      </c>
      <c r="B492" s="19">
        <v>2</v>
      </c>
      <c r="C492" s="18">
        <v>83</v>
      </c>
      <c r="D492" s="18">
        <v>65</v>
      </c>
      <c r="E492" s="18">
        <v>28</v>
      </c>
      <c r="F492" s="18">
        <v>66</v>
      </c>
      <c r="G492" s="18">
        <v>36.799999999999997</v>
      </c>
      <c r="H492" s="2">
        <v>0.629</v>
      </c>
      <c r="I492" s="19">
        <v>24</v>
      </c>
      <c r="J492" t="str">
        <f t="shared" si="7"/>
        <v>Adolescent</v>
      </c>
      <c r="K492" t="s">
        <v>30</v>
      </c>
      <c r="L492">
        <v>0</v>
      </c>
    </row>
    <row r="493" spans="1:12" x14ac:dyDescent="0.25">
      <c r="A493">
        <v>492</v>
      </c>
      <c r="B493" s="19">
        <v>2</v>
      </c>
      <c r="C493" s="18">
        <v>89</v>
      </c>
      <c r="D493" s="18">
        <v>90</v>
      </c>
      <c r="E493" s="18">
        <v>30</v>
      </c>
      <c r="F493" s="18">
        <v>0</v>
      </c>
      <c r="G493" s="18">
        <v>33.5</v>
      </c>
      <c r="H493" s="2">
        <v>0.29199999999999998</v>
      </c>
      <c r="I493" s="19">
        <v>42</v>
      </c>
      <c r="J493" t="str">
        <f t="shared" si="7"/>
        <v>Middle Age</v>
      </c>
      <c r="K493" t="s">
        <v>30</v>
      </c>
      <c r="L493">
        <v>0</v>
      </c>
    </row>
    <row r="494" spans="1:12" x14ac:dyDescent="0.25">
      <c r="A494">
        <v>493</v>
      </c>
      <c r="B494" s="19">
        <v>4</v>
      </c>
      <c r="C494" s="18">
        <v>99</v>
      </c>
      <c r="D494" s="18">
        <v>68</v>
      </c>
      <c r="E494" s="18">
        <v>38</v>
      </c>
      <c r="F494" s="18">
        <v>0</v>
      </c>
      <c r="G494" s="18">
        <v>32.799999999999997</v>
      </c>
      <c r="H494" s="2">
        <v>0.14499999999999999</v>
      </c>
      <c r="I494" s="19">
        <v>33</v>
      </c>
      <c r="J494" t="str">
        <f t="shared" si="7"/>
        <v>Middle Age</v>
      </c>
      <c r="K494" t="s">
        <v>30</v>
      </c>
      <c r="L494">
        <v>0</v>
      </c>
    </row>
    <row r="495" spans="1:12" x14ac:dyDescent="0.25">
      <c r="A495">
        <v>494</v>
      </c>
      <c r="B495" s="19">
        <v>4</v>
      </c>
      <c r="C495" s="18">
        <v>125</v>
      </c>
      <c r="D495" s="18">
        <v>70</v>
      </c>
      <c r="E495" s="18">
        <v>18</v>
      </c>
      <c r="F495" s="18">
        <v>122</v>
      </c>
      <c r="G495" s="18">
        <v>28.9</v>
      </c>
      <c r="H495" s="2">
        <v>1.1439999999999999</v>
      </c>
      <c r="I495" s="19">
        <v>45</v>
      </c>
      <c r="J495" t="str">
        <f t="shared" si="7"/>
        <v>Middle Age</v>
      </c>
      <c r="K495" t="s">
        <v>29</v>
      </c>
      <c r="L495">
        <v>1</v>
      </c>
    </row>
    <row r="496" spans="1:12" x14ac:dyDescent="0.25">
      <c r="A496">
        <v>495</v>
      </c>
      <c r="B496" s="19">
        <v>3</v>
      </c>
      <c r="C496" s="18">
        <v>80</v>
      </c>
      <c r="D496" s="18">
        <v>0</v>
      </c>
      <c r="E496" s="18">
        <v>0</v>
      </c>
      <c r="F496" s="18">
        <v>0</v>
      </c>
      <c r="G496" s="18">
        <v>0</v>
      </c>
      <c r="H496" s="2">
        <v>0.17399999999999999</v>
      </c>
      <c r="I496" s="19">
        <v>22</v>
      </c>
      <c r="J496" t="str">
        <f t="shared" si="7"/>
        <v>Adolescent</v>
      </c>
      <c r="K496" t="s">
        <v>30</v>
      </c>
      <c r="L496">
        <v>0</v>
      </c>
    </row>
    <row r="497" spans="1:12" x14ac:dyDescent="0.25">
      <c r="A497">
        <v>496</v>
      </c>
      <c r="B497" s="19">
        <v>6</v>
      </c>
      <c r="C497" s="18">
        <v>166</v>
      </c>
      <c r="D497" s="18">
        <v>74</v>
      </c>
      <c r="E497" s="18">
        <v>0</v>
      </c>
      <c r="F497" s="18">
        <v>0</v>
      </c>
      <c r="G497" s="18">
        <v>26.6</v>
      </c>
      <c r="H497" s="2">
        <v>0.30399999999999999</v>
      </c>
      <c r="I497" s="19">
        <v>66</v>
      </c>
      <c r="J497" t="str">
        <f t="shared" si="7"/>
        <v>old</v>
      </c>
      <c r="K497" t="s">
        <v>30</v>
      </c>
      <c r="L497">
        <v>0</v>
      </c>
    </row>
    <row r="498" spans="1:12" x14ac:dyDescent="0.25">
      <c r="A498">
        <v>497</v>
      </c>
      <c r="B498" s="19">
        <v>5</v>
      </c>
      <c r="C498" s="18">
        <v>110</v>
      </c>
      <c r="D498" s="18">
        <v>68</v>
      </c>
      <c r="E498" s="18">
        <v>0</v>
      </c>
      <c r="F498" s="18">
        <v>0</v>
      </c>
      <c r="G498" s="18">
        <v>26</v>
      </c>
      <c r="H498" s="2">
        <v>0.29199999999999998</v>
      </c>
      <c r="I498" s="19">
        <v>30</v>
      </c>
      <c r="J498" t="str">
        <f t="shared" si="7"/>
        <v>Adolescent</v>
      </c>
      <c r="K498" t="s">
        <v>30</v>
      </c>
      <c r="L498">
        <v>0</v>
      </c>
    </row>
    <row r="499" spans="1:12" x14ac:dyDescent="0.25">
      <c r="A499">
        <v>498</v>
      </c>
      <c r="B499" s="19">
        <v>2</v>
      </c>
      <c r="C499" s="18">
        <v>81</v>
      </c>
      <c r="D499" s="18">
        <v>72</v>
      </c>
      <c r="E499" s="18">
        <v>15</v>
      </c>
      <c r="F499" s="18">
        <v>76</v>
      </c>
      <c r="G499" s="18">
        <v>30.1</v>
      </c>
      <c r="H499" s="2">
        <v>0.54700000000000004</v>
      </c>
      <c r="I499" s="19">
        <v>25</v>
      </c>
      <c r="J499" t="str">
        <f t="shared" si="7"/>
        <v>Adolescent</v>
      </c>
      <c r="K499" t="s">
        <v>30</v>
      </c>
      <c r="L499">
        <v>0</v>
      </c>
    </row>
    <row r="500" spans="1:12" x14ac:dyDescent="0.25">
      <c r="A500">
        <v>499</v>
      </c>
      <c r="B500" s="19">
        <v>7</v>
      </c>
      <c r="C500" s="18">
        <v>195</v>
      </c>
      <c r="D500" s="18">
        <v>70</v>
      </c>
      <c r="E500" s="18">
        <v>33</v>
      </c>
      <c r="F500" s="18">
        <v>145</v>
      </c>
      <c r="G500" s="18">
        <v>25.1</v>
      </c>
      <c r="H500" s="2">
        <v>0.16300000000000001</v>
      </c>
      <c r="I500" s="19">
        <v>55</v>
      </c>
      <c r="J500" t="str">
        <f t="shared" si="7"/>
        <v>old</v>
      </c>
      <c r="K500" t="s">
        <v>29</v>
      </c>
      <c r="L500">
        <v>1</v>
      </c>
    </row>
    <row r="501" spans="1:12" x14ac:dyDescent="0.25">
      <c r="A501">
        <v>500</v>
      </c>
      <c r="B501" s="19">
        <v>6</v>
      </c>
      <c r="C501" s="18">
        <v>154</v>
      </c>
      <c r="D501" s="18">
        <v>74</v>
      </c>
      <c r="E501" s="18">
        <v>32</v>
      </c>
      <c r="F501" s="18">
        <v>193</v>
      </c>
      <c r="G501" s="18">
        <v>29.3</v>
      </c>
      <c r="H501" s="2">
        <v>0.83899999999999997</v>
      </c>
      <c r="I501" s="19">
        <v>39</v>
      </c>
      <c r="J501" t="str">
        <f t="shared" si="7"/>
        <v>Middle Age</v>
      </c>
      <c r="K501" t="s">
        <v>30</v>
      </c>
      <c r="L501">
        <v>0</v>
      </c>
    </row>
    <row r="502" spans="1:12" x14ac:dyDescent="0.25">
      <c r="A502">
        <v>501</v>
      </c>
      <c r="B502" s="19">
        <v>2</v>
      </c>
      <c r="C502" s="18">
        <v>117</v>
      </c>
      <c r="D502" s="18">
        <v>90</v>
      </c>
      <c r="E502" s="18">
        <v>19</v>
      </c>
      <c r="F502" s="18">
        <v>71</v>
      </c>
      <c r="G502" s="18">
        <v>25.2</v>
      </c>
      <c r="H502" s="2">
        <v>0.313</v>
      </c>
      <c r="I502" s="19">
        <v>21</v>
      </c>
      <c r="J502" t="str">
        <f t="shared" si="7"/>
        <v>Adolescent</v>
      </c>
      <c r="K502" t="s">
        <v>30</v>
      </c>
      <c r="L502">
        <v>0</v>
      </c>
    </row>
    <row r="503" spans="1:12" x14ac:dyDescent="0.25">
      <c r="A503">
        <v>502</v>
      </c>
      <c r="B503" s="19">
        <v>3</v>
      </c>
      <c r="C503" s="18">
        <v>84</v>
      </c>
      <c r="D503" s="18">
        <v>72</v>
      </c>
      <c r="E503" s="18">
        <v>32</v>
      </c>
      <c r="F503" s="18">
        <v>0</v>
      </c>
      <c r="G503" s="18">
        <v>37.200000000000003</v>
      </c>
      <c r="H503" s="2">
        <v>0.26700000000000002</v>
      </c>
      <c r="I503" s="19">
        <v>28</v>
      </c>
      <c r="J503" t="str">
        <f t="shared" si="7"/>
        <v>Adolescent</v>
      </c>
      <c r="K503" t="s">
        <v>30</v>
      </c>
      <c r="L503">
        <v>0</v>
      </c>
    </row>
    <row r="504" spans="1:12" x14ac:dyDescent="0.25">
      <c r="A504">
        <v>503</v>
      </c>
      <c r="B504" s="19">
        <v>6</v>
      </c>
      <c r="C504" s="18">
        <v>0</v>
      </c>
      <c r="D504" s="18">
        <v>68</v>
      </c>
      <c r="E504" s="18">
        <v>41</v>
      </c>
      <c r="F504" s="18">
        <v>0</v>
      </c>
      <c r="G504" s="18">
        <v>39</v>
      </c>
      <c r="H504" s="2">
        <v>0.72699999999999998</v>
      </c>
      <c r="I504" s="19">
        <v>41</v>
      </c>
      <c r="J504" t="str">
        <f t="shared" si="7"/>
        <v>Middle Age</v>
      </c>
      <c r="K504" t="s">
        <v>29</v>
      </c>
      <c r="L504">
        <v>1</v>
      </c>
    </row>
    <row r="505" spans="1:12" x14ac:dyDescent="0.25">
      <c r="A505">
        <v>504</v>
      </c>
      <c r="B505" s="19">
        <v>7</v>
      </c>
      <c r="C505" s="18">
        <v>94</v>
      </c>
      <c r="D505" s="18">
        <v>64</v>
      </c>
      <c r="E505" s="18">
        <v>25</v>
      </c>
      <c r="F505" s="18">
        <v>79</v>
      </c>
      <c r="G505" s="18">
        <v>33.299999999999997</v>
      </c>
      <c r="H505" s="2">
        <v>0.73799999999999999</v>
      </c>
      <c r="I505" s="19">
        <v>41</v>
      </c>
      <c r="J505" t="str">
        <f t="shared" si="7"/>
        <v>Middle Age</v>
      </c>
      <c r="K505" t="s">
        <v>30</v>
      </c>
      <c r="L505">
        <v>0</v>
      </c>
    </row>
    <row r="506" spans="1:12" x14ac:dyDescent="0.25">
      <c r="A506">
        <v>505</v>
      </c>
      <c r="B506" s="19">
        <v>3</v>
      </c>
      <c r="C506" s="18">
        <v>96</v>
      </c>
      <c r="D506" s="18">
        <v>78</v>
      </c>
      <c r="E506" s="18">
        <v>39</v>
      </c>
      <c r="F506" s="18">
        <v>0</v>
      </c>
      <c r="G506" s="18">
        <v>37.299999999999997</v>
      </c>
      <c r="H506" s="2">
        <v>0.23799999999999999</v>
      </c>
      <c r="I506" s="19">
        <v>40</v>
      </c>
      <c r="J506" t="str">
        <f t="shared" si="7"/>
        <v>Middle Age</v>
      </c>
      <c r="K506" t="s">
        <v>30</v>
      </c>
      <c r="L506">
        <v>0</v>
      </c>
    </row>
    <row r="507" spans="1:12" x14ac:dyDescent="0.25">
      <c r="A507">
        <v>506</v>
      </c>
      <c r="B507" s="19">
        <v>10</v>
      </c>
      <c r="C507" s="18">
        <v>75</v>
      </c>
      <c r="D507" s="18">
        <v>82</v>
      </c>
      <c r="E507" s="18">
        <v>0</v>
      </c>
      <c r="F507" s="18">
        <v>0</v>
      </c>
      <c r="G507" s="18">
        <v>33.299999999999997</v>
      </c>
      <c r="H507" s="2">
        <v>0.26300000000000001</v>
      </c>
      <c r="I507" s="19">
        <v>38</v>
      </c>
      <c r="J507" t="str">
        <f t="shared" si="7"/>
        <v>Middle Age</v>
      </c>
      <c r="K507" t="s">
        <v>30</v>
      </c>
      <c r="L507">
        <v>0</v>
      </c>
    </row>
    <row r="508" spans="1:12" x14ac:dyDescent="0.25">
      <c r="A508">
        <v>507</v>
      </c>
      <c r="B508" s="19">
        <v>0</v>
      </c>
      <c r="C508" s="18">
        <v>180</v>
      </c>
      <c r="D508" s="18">
        <v>90</v>
      </c>
      <c r="E508" s="18">
        <v>26</v>
      </c>
      <c r="F508" s="18">
        <v>90</v>
      </c>
      <c r="G508" s="18">
        <v>36.5</v>
      </c>
      <c r="H508" s="2">
        <v>0.314</v>
      </c>
      <c r="I508" s="19">
        <v>35</v>
      </c>
      <c r="J508" t="str">
        <f t="shared" si="7"/>
        <v>Middle Age</v>
      </c>
      <c r="K508" t="s">
        <v>29</v>
      </c>
      <c r="L508">
        <v>1</v>
      </c>
    </row>
    <row r="509" spans="1:12" x14ac:dyDescent="0.25">
      <c r="A509">
        <v>508</v>
      </c>
      <c r="B509" s="19">
        <v>1</v>
      </c>
      <c r="C509" s="18">
        <v>130</v>
      </c>
      <c r="D509" s="18">
        <v>60</v>
      </c>
      <c r="E509" s="18">
        <v>23</v>
      </c>
      <c r="F509" s="18">
        <v>170</v>
      </c>
      <c r="G509" s="18">
        <v>28.6</v>
      </c>
      <c r="H509" s="2">
        <v>0.69199999999999995</v>
      </c>
      <c r="I509" s="19">
        <v>21</v>
      </c>
      <c r="J509" t="str">
        <f t="shared" si="7"/>
        <v>Adolescent</v>
      </c>
      <c r="K509" t="s">
        <v>30</v>
      </c>
      <c r="L509">
        <v>0</v>
      </c>
    </row>
    <row r="510" spans="1:12" x14ac:dyDescent="0.25">
      <c r="A510">
        <v>509</v>
      </c>
      <c r="B510" s="19">
        <v>2</v>
      </c>
      <c r="C510" s="18">
        <v>84</v>
      </c>
      <c r="D510" s="18">
        <v>50</v>
      </c>
      <c r="E510" s="18">
        <v>23</v>
      </c>
      <c r="F510" s="18">
        <v>76</v>
      </c>
      <c r="G510" s="18">
        <v>30.4</v>
      </c>
      <c r="H510" s="2">
        <v>0.96799999999999997</v>
      </c>
      <c r="I510" s="19">
        <v>21</v>
      </c>
      <c r="J510" t="str">
        <f t="shared" si="7"/>
        <v>Adolescent</v>
      </c>
      <c r="K510" t="s">
        <v>30</v>
      </c>
      <c r="L510">
        <v>0</v>
      </c>
    </row>
    <row r="511" spans="1:12" x14ac:dyDescent="0.25">
      <c r="A511">
        <v>510</v>
      </c>
      <c r="B511" s="19">
        <v>8</v>
      </c>
      <c r="C511" s="18">
        <v>120</v>
      </c>
      <c r="D511" s="18">
        <v>78</v>
      </c>
      <c r="E511" s="18">
        <v>0</v>
      </c>
      <c r="F511" s="18">
        <v>0</v>
      </c>
      <c r="G511" s="18">
        <v>25</v>
      </c>
      <c r="H511" s="2">
        <v>0.40899999999999997</v>
      </c>
      <c r="I511" s="19">
        <v>64</v>
      </c>
      <c r="J511" t="str">
        <f t="shared" si="7"/>
        <v>old</v>
      </c>
      <c r="K511" t="s">
        <v>30</v>
      </c>
      <c r="L511">
        <v>0</v>
      </c>
    </row>
    <row r="512" spans="1:12" x14ac:dyDescent="0.25">
      <c r="A512">
        <v>511</v>
      </c>
      <c r="B512" s="19">
        <v>12</v>
      </c>
      <c r="C512" s="18">
        <v>84</v>
      </c>
      <c r="D512" s="18">
        <v>72</v>
      </c>
      <c r="E512" s="18">
        <v>31</v>
      </c>
      <c r="F512" s="18">
        <v>0</v>
      </c>
      <c r="G512" s="18">
        <v>29.7</v>
      </c>
      <c r="H512" s="2">
        <v>0.29699999999999999</v>
      </c>
      <c r="I512" s="19">
        <v>46</v>
      </c>
      <c r="J512" t="str">
        <f t="shared" si="7"/>
        <v>Middle Age</v>
      </c>
      <c r="K512" t="s">
        <v>29</v>
      </c>
      <c r="L512">
        <v>1</v>
      </c>
    </row>
    <row r="513" spans="1:12" x14ac:dyDescent="0.25">
      <c r="A513">
        <v>512</v>
      </c>
      <c r="B513" s="19">
        <v>0</v>
      </c>
      <c r="C513" s="18">
        <v>139</v>
      </c>
      <c r="D513" s="18">
        <v>62</v>
      </c>
      <c r="E513" s="18">
        <v>17</v>
      </c>
      <c r="F513" s="18">
        <v>210</v>
      </c>
      <c r="G513" s="18">
        <v>22.1</v>
      </c>
      <c r="H513" s="2">
        <v>0.20699999999999999</v>
      </c>
      <c r="I513" s="19">
        <v>21</v>
      </c>
      <c r="J513" t="str">
        <f t="shared" si="7"/>
        <v>Adolescent</v>
      </c>
      <c r="K513" t="s">
        <v>30</v>
      </c>
      <c r="L513">
        <v>0</v>
      </c>
    </row>
    <row r="514" spans="1:12" x14ac:dyDescent="0.25">
      <c r="A514">
        <v>513</v>
      </c>
      <c r="B514" s="19">
        <v>9</v>
      </c>
      <c r="C514" s="18">
        <v>91</v>
      </c>
      <c r="D514" s="18">
        <v>68</v>
      </c>
      <c r="E514" s="18">
        <v>0</v>
      </c>
      <c r="F514" s="18">
        <v>0</v>
      </c>
      <c r="G514" s="18">
        <v>24.2</v>
      </c>
      <c r="H514" s="2">
        <v>0.2</v>
      </c>
      <c r="I514" s="19">
        <v>58</v>
      </c>
      <c r="J514" t="str">
        <f t="shared" ref="J514:J577" si="8">IF(I514&gt;49,"old",IF(I514&gt;=31,"Middle Age",IF(I514&lt;31,"Adolescent","Invalid")))</f>
        <v>old</v>
      </c>
      <c r="K514" t="s">
        <v>30</v>
      </c>
      <c r="L514">
        <v>0</v>
      </c>
    </row>
    <row r="515" spans="1:12" x14ac:dyDescent="0.25">
      <c r="A515">
        <v>514</v>
      </c>
      <c r="B515" s="19">
        <v>2</v>
      </c>
      <c r="C515" s="18">
        <v>91</v>
      </c>
      <c r="D515" s="18">
        <v>62</v>
      </c>
      <c r="E515" s="18">
        <v>0</v>
      </c>
      <c r="F515" s="18">
        <v>0</v>
      </c>
      <c r="G515" s="18">
        <v>27.3</v>
      </c>
      <c r="H515" s="2">
        <v>0.52500000000000002</v>
      </c>
      <c r="I515" s="19">
        <v>22</v>
      </c>
      <c r="J515" t="str">
        <f t="shared" si="8"/>
        <v>Adolescent</v>
      </c>
      <c r="K515" t="s">
        <v>30</v>
      </c>
      <c r="L515">
        <v>0</v>
      </c>
    </row>
    <row r="516" spans="1:12" x14ac:dyDescent="0.25">
      <c r="A516">
        <v>515</v>
      </c>
      <c r="B516" s="19">
        <v>3</v>
      </c>
      <c r="C516" s="18">
        <v>99</v>
      </c>
      <c r="D516" s="18">
        <v>54</v>
      </c>
      <c r="E516" s="18">
        <v>19</v>
      </c>
      <c r="F516" s="18">
        <v>86</v>
      </c>
      <c r="G516" s="18">
        <v>25.6</v>
      </c>
      <c r="H516" s="2">
        <v>0.154</v>
      </c>
      <c r="I516" s="19">
        <v>24</v>
      </c>
      <c r="J516" t="str">
        <f t="shared" si="8"/>
        <v>Adolescent</v>
      </c>
      <c r="K516" t="s">
        <v>30</v>
      </c>
      <c r="L516">
        <v>0</v>
      </c>
    </row>
    <row r="517" spans="1:12" x14ac:dyDescent="0.25">
      <c r="A517">
        <v>516</v>
      </c>
      <c r="B517" s="19">
        <v>3</v>
      </c>
      <c r="C517" s="18">
        <v>163</v>
      </c>
      <c r="D517" s="18">
        <v>70</v>
      </c>
      <c r="E517" s="18">
        <v>18</v>
      </c>
      <c r="F517" s="18">
        <v>105</v>
      </c>
      <c r="G517" s="18">
        <v>31.6</v>
      </c>
      <c r="H517" s="2">
        <v>0.26800000000000002</v>
      </c>
      <c r="I517" s="19">
        <v>28</v>
      </c>
      <c r="J517" t="str">
        <f t="shared" si="8"/>
        <v>Adolescent</v>
      </c>
      <c r="K517" t="s">
        <v>29</v>
      </c>
      <c r="L517">
        <v>1</v>
      </c>
    </row>
    <row r="518" spans="1:12" x14ac:dyDescent="0.25">
      <c r="A518">
        <v>517</v>
      </c>
      <c r="B518" s="19">
        <v>9</v>
      </c>
      <c r="C518" s="18">
        <v>145</v>
      </c>
      <c r="D518" s="18">
        <v>88</v>
      </c>
      <c r="E518" s="18">
        <v>34</v>
      </c>
      <c r="F518" s="18">
        <v>165</v>
      </c>
      <c r="G518" s="18">
        <v>30.3</v>
      </c>
      <c r="H518" s="2">
        <v>0.77100000000000002</v>
      </c>
      <c r="I518" s="19">
        <v>53</v>
      </c>
      <c r="J518" t="str">
        <f t="shared" si="8"/>
        <v>old</v>
      </c>
      <c r="K518" t="s">
        <v>29</v>
      </c>
      <c r="L518">
        <v>1</v>
      </c>
    </row>
    <row r="519" spans="1:12" x14ac:dyDescent="0.25">
      <c r="A519">
        <v>518</v>
      </c>
      <c r="B519" s="19">
        <v>7</v>
      </c>
      <c r="C519" s="18">
        <v>125</v>
      </c>
      <c r="D519" s="18">
        <v>86</v>
      </c>
      <c r="E519" s="18">
        <v>0</v>
      </c>
      <c r="F519" s="18">
        <v>0</v>
      </c>
      <c r="G519" s="18">
        <v>37.6</v>
      </c>
      <c r="H519" s="2">
        <v>0.30399999999999999</v>
      </c>
      <c r="I519" s="19">
        <v>51</v>
      </c>
      <c r="J519" t="str">
        <f t="shared" si="8"/>
        <v>old</v>
      </c>
      <c r="K519" t="s">
        <v>30</v>
      </c>
      <c r="L519">
        <v>0</v>
      </c>
    </row>
    <row r="520" spans="1:12" x14ac:dyDescent="0.25">
      <c r="A520">
        <v>519</v>
      </c>
      <c r="B520" s="19">
        <v>13</v>
      </c>
      <c r="C520" s="18">
        <v>76</v>
      </c>
      <c r="D520" s="18">
        <v>60</v>
      </c>
      <c r="E520" s="18">
        <v>0</v>
      </c>
      <c r="F520" s="18">
        <v>0</v>
      </c>
      <c r="G520" s="18">
        <v>32.799999999999997</v>
      </c>
      <c r="H520" s="2">
        <v>0.18</v>
      </c>
      <c r="I520" s="19">
        <v>41</v>
      </c>
      <c r="J520" t="str">
        <f t="shared" si="8"/>
        <v>Middle Age</v>
      </c>
      <c r="K520" t="s">
        <v>30</v>
      </c>
      <c r="L520">
        <v>0</v>
      </c>
    </row>
    <row r="521" spans="1:12" x14ac:dyDescent="0.25">
      <c r="A521">
        <v>520</v>
      </c>
      <c r="B521" s="19">
        <v>6</v>
      </c>
      <c r="C521" s="18">
        <v>129</v>
      </c>
      <c r="D521" s="18">
        <v>90</v>
      </c>
      <c r="E521" s="18">
        <v>7</v>
      </c>
      <c r="F521" s="18">
        <v>326</v>
      </c>
      <c r="G521" s="18">
        <v>19.600000000000001</v>
      </c>
      <c r="H521" s="2">
        <v>0.58199999999999996</v>
      </c>
      <c r="I521" s="19">
        <v>60</v>
      </c>
      <c r="J521" t="str">
        <f t="shared" si="8"/>
        <v>old</v>
      </c>
      <c r="K521" t="s">
        <v>30</v>
      </c>
      <c r="L521">
        <v>0</v>
      </c>
    </row>
    <row r="522" spans="1:12" x14ac:dyDescent="0.25">
      <c r="A522">
        <v>521</v>
      </c>
      <c r="B522" s="19">
        <v>2</v>
      </c>
      <c r="C522" s="18">
        <v>68</v>
      </c>
      <c r="D522" s="18">
        <v>70</v>
      </c>
      <c r="E522" s="18">
        <v>32</v>
      </c>
      <c r="F522" s="18">
        <v>66</v>
      </c>
      <c r="G522" s="18">
        <v>25</v>
      </c>
      <c r="H522" s="2">
        <v>0.187</v>
      </c>
      <c r="I522" s="19">
        <v>25</v>
      </c>
      <c r="J522" t="str">
        <f t="shared" si="8"/>
        <v>Adolescent</v>
      </c>
      <c r="K522" t="s">
        <v>30</v>
      </c>
      <c r="L522">
        <v>0</v>
      </c>
    </row>
    <row r="523" spans="1:12" x14ac:dyDescent="0.25">
      <c r="A523">
        <v>522</v>
      </c>
      <c r="B523" s="19">
        <v>3</v>
      </c>
      <c r="C523" s="18">
        <v>124</v>
      </c>
      <c r="D523" s="18">
        <v>80</v>
      </c>
      <c r="E523" s="18">
        <v>33</v>
      </c>
      <c r="F523" s="18">
        <v>130</v>
      </c>
      <c r="G523" s="18">
        <v>33.200000000000003</v>
      </c>
      <c r="H523" s="2">
        <v>0.30499999999999999</v>
      </c>
      <c r="I523" s="19">
        <v>26</v>
      </c>
      <c r="J523" t="str">
        <f t="shared" si="8"/>
        <v>Adolescent</v>
      </c>
      <c r="K523" t="s">
        <v>30</v>
      </c>
      <c r="L523">
        <v>0</v>
      </c>
    </row>
    <row r="524" spans="1:12" x14ac:dyDescent="0.25">
      <c r="A524">
        <v>523</v>
      </c>
      <c r="B524" s="19">
        <v>6</v>
      </c>
      <c r="C524" s="18">
        <v>114</v>
      </c>
      <c r="D524" s="18">
        <v>0</v>
      </c>
      <c r="E524" s="18">
        <v>0</v>
      </c>
      <c r="F524" s="18">
        <v>0</v>
      </c>
      <c r="G524" s="18">
        <v>0</v>
      </c>
      <c r="H524" s="2">
        <v>0.189</v>
      </c>
      <c r="I524" s="19">
        <v>26</v>
      </c>
      <c r="J524" t="str">
        <f t="shared" si="8"/>
        <v>Adolescent</v>
      </c>
      <c r="K524" t="s">
        <v>30</v>
      </c>
      <c r="L524">
        <v>0</v>
      </c>
    </row>
    <row r="525" spans="1:12" x14ac:dyDescent="0.25">
      <c r="A525">
        <v>524</v>
      </c>
      <c r="B525" s="19">
        <v>9</v>
      </c>
      <c r="C525" s="18">
        <v>130</v>
      </c>
      <c r="D525" s="18">
        <v>70</v>
      </c>
      <c r="E525" s="18">
        <v>0</v>
      </c>
      <c r="F525" s="18">
        <v>0</v>
      </c>
      <c r="G525" s="18">
        <v>34.200000000000003</v>
      </c>
      <c r="H525" s="2">
        <v>0.65200000000000002</v>
      </c>
      <c r="I525" s="19">
        <v>45</v>
      </c>
      <c r="J525" t="str">
        <f t="shared" si="8"/>
        <v>Middle Age</v>
      </c>
      <c r="K525" t="s">
        <v>29</v>
      </c>
      <c r="L525">
        <v>1</v>
      </c>
    </row>
    <row r="526" spans="1:12" x14ac:dyDescent="0.25">
      <c r="A526">
        <v>525</v>
      </c>
      <c r="B526" s="19">
        <v>3</v>
      </c>
      <c r="C526" s="18">
        <v>125</v>
      </c>
      <c r="D526" s="18">
        <v>58</v>
      </c>
      <c r="E526" s="18">
        <v>0</v>
      </c>
      <c r="F526" s="18">
        <v>0</v>
      </c>
      <c r="G526" s="18">
        <v>31.6</v>
      </c>
      <c r="H526" s="2">
        <v>0.151</v>
      </c>
      <c r="I526" s="19">
        <v>24</v>
      </c>
      <c r="J526" t="str">
        <f t="shared" si="8"/>
        <v>Adolescent</v>
      </c>
      <c r="K526" t="s">
        <v>30</v>
      </c>
      <c r="L526">
        <v>0</v>
      </c>
    </row>
    <row r="527" spans="1:12" x14ac:dyDescent="0.25">
      <c r="A527">
        <v>526</v>
      </c>
      <c r="B527" s="19">
        <v>3</v>
      </c>
      <c r="C527" s="18">
        <v>87</v>
      </c>
      <c r="D527" s="18">
        <v>60</v>
      </c>
      <c r="E527" s="18">
        <v>18</v>
      </c>
      <c r="F527" s="18">
        <v>0</v>
      </c>
      <c r="G527" s="18">
        <v>21.8</v>
      </c>
      <c r="H527" s="2">
        <v>0.44400000000000001</v>
      </c>
      <c r="I527" s="19">
        <v>21</v>
      </c>
      <c r="J527" t="str">
        <f t="shared" si="8"/>
        <v>Adolescent</v>
      </c>
      <c r="K527" t="s">
        <v>30</v>
      </c>
      <c r="L527">
        <v>0</v>
      </c>
    </row>
    <row r="528" spans="1:12" x14ac:dyDescent="0.25">
      <c r="A528">
        <v>527</v>
      </c>
      <c r="B528" s="19">
        <v>1</v>
      </c>
      <c r="C528" s="18">
        <v>97</v>
      </c>
      <c r="D528" s="18">
        <v>64</v>
      </c>
      <c r="E528" s="18">
        <v>19</v>
      </c>
      <c r="F528" s="18">
        <v>82</v>
      </c>
      <c r="G528" s="18">
        <v>18.2</v>
      </c>
      <c r="H528" s="2">
        <v>0.29899999999999999</v>
      </c>
      <c r="I528" s="19">
        <v>21</v>
      </c>
      <c r="J528" t="str">
        <f t="shared" si="8"/>
        <v>Adolescent</v>
      </c>
      <c r="K528" t="s">
        <v>30</v>
      </c>
      <c r="L528">
        <v>0</v>
      </c>
    </row>
    <row r="529" spans="1:12" x14ac:dyDescent="0.25">
      <c r="A529">
        <v>528</v>
      </c>
      <c r="B529" s="19">
        <v>3</v>
      </c>
      <c r="C529" s="18">
        <v>116</v>
      </c>
      <c r="D529" s="18">
        <v>74</v>
      </c>
      <c r="E529" s="18">
        <v>15</v>
      </c>
      <c r="F529" s="18">
        <v>105</v>
      </c>
      <c r="G529" s="18">
        <v>26.3</v>
      </c>
      <c r="H529" s="2">
        <v>0.107</v>
      </c>
      <c r="I529" s="19">
        <v>24</v>
      </c>
      <c r="J529" t="str">
        <f t="shared" si="8"/>
        <v>Adolescent</v>
      </c>
      <c r="K529" t="s">
        <v>30</v>
      </c>
      <c r="L529">
        <v>0</v>
      </c>
    </row>
    <row r="530" spans="1:12" x14ac:dyDescent="0.25">
      <c r="A530">
        <v>529</v>
      </c>
      <c r="B530" s="19">
        <v>0</v>
      </c>
      <c r="C530" s="18">
        <v>117</v>
      </c>
      <c r="D530" s="18">
        <v>66</v>
      </c>
      <c r="E530" s="18">
        <v>31</v>
      </c>
      <c r="F530" s="18">
        <v>188</v>
      </c>
      <c r="G530" s="18">
        <v>30.8</v>
      </c>
      <c r="H530" s="2">
        <v>0.49299999999999999</v>
      </c>
      <c r="I530" s="19">
        <v>22</v>
      </c>
      <c r="J530" t="str">
        <f t="shared" si="8"/>
        <v>Adolescent</v>
      </c>
      <c r="K530" t="s">
        <v>30</v>
      </c>
      <c r="L530">
        <v>0</v>
      </c>
    </row>
    <row r="531" spans="1:12" x14ac:dyDescent="0.25">
      <c r="A531">
        <v>530</v>
      </c>
      <c r="B531" s="19">
        <v>0</v>
      </c>
      <c r="C531" s="18">
        <v>111</v>
      </c>
      <c r="D531" s="18">
        <v>65</v>
      </c>
      <c r="E531" s="18">
        <v>0</v>
      </c>
      <c r="F531" s="18">
        <v>0</v>
      </c>
      <c r="G531" s="18">
        <v>24.6</v>
      </c>
      <c r="H531" s="2">
        <v>0.66</v>
      </c>
      <c r="I531" s="19">
        <v>31</v>
      </c>
      <c r="J531" t="str">
        <f t="shared" si="8"/>
        <v>Middle Age</v>
      </c>
      <c r="K531" t="s">
        <v>30</v>
      </c>
      <c r="L531">
        <v>0</v>
      </c>
    </row>
    <row r="532" spans="1:12" x14ac:dyDescent="0.25">
      <c r="A532">
        <v>531</v>
      </c>
      <c r="B532" s="19">
        <v>2</v>
      </c>
      <c r="C532" s="18">
        <v>122</v>
      </c>
      <c r="D532" s="18">
        <v>60</v>
      </c>
      <c r="E532" s="18">
        <v>18</v>
      </c>
      <c r="F532" s="18">
        <v>106</v>
      </c>
      <c r="G532" s="18">
        <v>29.8</v>
      </c>
      <c r="H532" s="2">
        <v>0.71699999999999997</v>
      </c>
      <c r="I532" s="19">
        <v>22</v>
      </c>
      <c r="J532" t="str">
        <f t="shared" si="8"/>
        <v>Adolescent</v>
      </c>
      <c r="K532" t="s">
        <v>30</v>
      </c>
      <c r="L532">
        <v>0</v>
      </c>
    </row>
    <row r="533" spans="1:12" x14ac:dyDescent="0.25">
      <c r="A533">
        <v>532</v>
      </c>
      <c r="B533" s="19">
        <v>0</v>
      </c>
      <c r="C533" s="18">
        <v>107</v>
      </c>
      <c r="D533" s="18">
        <v>76</v>
      </c>
      <c r="E533" s="18">
        <v>0</v>
      </c>
      <c r="F533" s="18">
        <v>0</v>
      </c>
      <c r="G533" s="18">
        <v>45.3</v>
      </c>
      <c r="H533" s="2">
        <v>0.68600000000000005</v>
      </c>
      <c r="I533" s="19">
        <v>24</v>
      </c>
      <c r="J533" t="str">
        <f t="shared" si="8"/>
        <v>Adolescent</v>
      </c>
      <c r="K533" t="s">
        <v>30</v>
      </c>
      <c r="L533">
        <v>0</v>
      </c>
    </row>
    <row r="534" spans="1:12" x14ac:dyDescent="0.25">
      <c r="A534">
        <v>533</v>
      </c>
      <c r="B534" s="19">
        <v>1</v>
      </c>
      <c r="C534" s="18">
        <v>86</v>
      </c>
      <c r="D534" s="18">
        <v>66</v>
      </c>
      <c r="E534" s="18">
        <v>52</v>
      </c>
      <c r="F534" s="18">
        <v>65</v>
      </c>
      <c r="G534" s="18">
        <v>41.3</v>
      </c>
      <c r="H534" s="2">
        <v>0.91700000000000004</v>
      </c>
      <c r="I534" s="19">
        <v>29</v>
      </c>
      <c r="J534" t="str">
        <f t="shared" si="8"/>
        <v>Adolescent</v>
      </c>
      <c r="K534" t="s">
        <v>30</v>
      </c>
      <c r="L534">
        <v>0</v>
      </c>
    </row>
    <row r="535" spans="1:12" x14ac:dyDescent="0.25">
      <c r="A535">
        <v>534</v>
      </c>
      <c r="B535" s="19">
        <v>6</v>
      </c>
      <c r="C535" s="18">
        <v>91</v>
      </c>
      <c r="D535" s="18">
        <v>0</v>
      </c>
      <c r="E535" s="18">
        <v>0</v>
      </c>
      <c r="F535" s="18">
        <v>0</v>
      </c>
      <c r="G535" s="18">
        <v>29.8</v>
      </c>
      <c r="H535" s="2">
        <v>0.501</v>
      </c>
      <c r="I535" s="19">
        <v>31</v>
      </c>
      <c r="J535" t="str">
        <f t="shared" si="8"/>
        <v>Middle Age</v>
      </c>
      <c r="K535" t="s">
        <v>30</v>
      </c>
      <c r="L535">
        <v>0</v>
      </c>
    </row>
    <row r="536" spans="1:12" x14ac:dyDescent="0.25">
      <c r="A536">
        <v>535</v>
      </c>
      <c r="B536" s="19">
        <v>1</v>
      </c>
      <c r="C536" s="18">
        <v>77</v>
      </c>
      <c r="D536" s="18">
        <v>56</v>
      </c>
      <c r="E536" s="18">
        <v>30</v>
      </c>
      <c r="F536" s="18">
        <v>56</v>
      </c>
      <c r="G536" s="18">
        <v>33.299999999999997</v>
      </c>
      <c r="H536" s="2">
        <v>1.2509999999999999</v>
      </c>
      <c r="I536" s="19">
        <v>24</v>
      </c>
      <c r="J536" t="str">
        <f t="shared" si="8"/>
        <v>Adolescent</v>
      </c>
      <c r="K536" t="s">
        <v>30</v>
      </c>
      <c r="L536">
        <v>0</v>
      </c>
    </row>
    <row r="537" spans="1:12" x14ac:dyDescent="0.25">
      <c r="A537">
        <v>536</v>
      </c>
      <c r="B537" s="19">
        <v>4</v>
      </c>
      <c r="C537" s="18">
        <v>132</v>
      </c>
      <c r="D537" s="18">
        <v>0</v>
      </c>
      <c r="E537" s="18">
        <v>0</v>
      </c>
      <c r="F537" s="18">
        <v>0</v>
      </c>
      <c r="G537" s="18">
        <v>32.9</v>
      </c>
      <c r="H537" s="2">
        <v>0.30199999999999999</v>
      </c>
      <c r="I537" s="19">
        <v>23</v>
      </c>
      <c r="J537" t="str">
        <f t="shared" si="8"/>
        <v>Adolescent</v>
      </c>
      <c r="K537" t="s">
        <v>29</v>
      </c>
      <c r="L537">
        <v>1</v>
      </c>
    </row>
    <row r="538" spans="1:12" x14ac:dyDescent="0.25">
      <c r="A538">
        <v>537</v>
      </c>
      <c r="B538" s="19">
        <v>0</v>
      </c>
      <c r="C538" s="18">
        <v>105</v>
      </c>
      <c r="D538" s="18">
        <v>90</v>
      </c>
      <c r="E538" s="18">
        <v>0</v>
      </c>
      <c r="F538" s="18">
        <v>0</v>
      </c>
      <c r="G538" s="18">
        <v>29.6</v>
      </c>
      <c r="H538" s="2">
        <v>0.19700000000000001</v>
      </c>
      <c r="I538" s="19">
        <v>46</v>
      </c>
      <c r="J538" t="str">
        <f t="shared" si="8"/>
        <v>Middle Age</v>
      </c>
      <c r="K538" t="s">
        <v>30</v>
      </c>
      <c r="L538">
        <v>0</v>
      </c>
    </row>
    <row r="539" spans="1:12" x14ac:dyDescent="0.25">
      <c r="A539">
        <v>538</v>
      </c>
      <c r="B539" s="19">
        <v>0</v>
      </c>
      <c r="C539" s="18">
        <v>57</v>
      </c>
      <c r="D539" s="18">
        <v>60</v>
      </c>
      <c r="E539" s="18">
        <v>0</v>
      </c>
      <c r="F539" s="18">
        <v>0</v>
      </c>
      <c r="G539" s="18">
        <v>21.7</v>
      </c>
      <c r="H539" s="2">
        <v>0.73499999999999999</v>
      </c>
      <c r="I539" s="19">
        <v>67</v>
      </c>
      <c r="J539" t="str">
        <f t="shared" si="8"/>
        <v>old</v>
      </c>
      <c r="K539" t="s">
        <v>30</v>
      </c>
      <c r="L539">
        <v>0</v>
      </c>
    </row>
    <row r="540" spans="1:12" x14ac:dyDescent="0.25">
      <c r="A540">
        <v>539</v>
      </c>
      <c r="B540" s="19">
        <v>0</v>
      </c>
      <c r="C540" s="18">
        <v>127</v>
      </c>
      <c r="D540" s="18">
        <v>80</v>
      </c>
      <c r="E540" s="18">
        <v>37</v>
      </c>
      <c r="F540" s="18">
        <v>210</v>
      </c>
      <c r="G540" s="18">
        <v>36.299999999999997</v>
      </c>
      <c r="H540" s="2">
        <v>0.80400000000000005</v>
      </c>
      <c r="I540" s="19">
        <v>23</v>
      </c>
      <c r="J540" t="str">
        <f t="shared" si="8"/>
        <v>Adolescent</v>
      </c>
      <c r="K540" t="s">
        <v>30</v>
      </c>
      <c r="L540">
        <v>0</v>
      </c>
    </row>
    <row r="541" spans="1:12" x14ac:dyDescent="0.25">
      <c r="A541">
        <v>540</v>
      </c>
      <c r="B541" s="19">
        <v>3</v>
      </c>
      <c r="C541" s="18">
        <v>129</v>
      </c>
      <c r="D541" s="18">
        <v>92</v>
      </c>
      <c r="E541" s="18">
        <v>49</v>
      </c>
      <c r="F541" s="18">
        <v>155</v>
      </c>
      <c r="G541" s="18">
        <v>36.4</v>
      </c>
      <c r="H541" s="2">
        <v>0.96799999999999997</v>
      </c>
      <c r="I541" s="19">
        <v>32</v>
      </c>
      <c r="J541" t="str">
        <f t="shared" si="8"/>
        <v>Middle Age</v>
      </c>
      <c r="K541" t="s">
        <v>29</v>
      </c>
      <c r="L541">
        <v>1</v>
      </c>
    </row>
    <row r="542" spans="1:12" x14ac:dyDescent="0.25">
      <c r="A542">
        <v>541</v>
      </c>
      <c r="B542" s="19">
        <v>8</v>
      </c>
      <c r="C542" s="18">
        <v>100</v>
      </c>
      <c r="D542" s="18">
        <v>74</v>
      </c>
      <c r="E542" s="18">
        <v>40</v>
      </c>
      <c r="F542" s="18">
        <v>215</v>
      </c>
      <c r="G542" s="18">
        <v>39.4</v>
      </c>
      <c r="H542" s="2">
        <v>0.66100000000000003</v>
      </c>
      <c r="I542" s="19">
        <v>43</v>
      </c>
      <c r="J542" t="str">
        <f t="shared" si="8"/>
        <v>Middle Age</v>
      </c>
      <c r="K542" t="s">
        <v>29</v>
      </c>
      <c r="L542">
        <v>1</v>
      </c>
    </row>
    <row r="543" spans="1:12" x14ac:dyDescent="0.25">
      <c r="A543">
        <v>542</v>
      </c>
      <c r="B543" s="19">
        <v>3</v>
      </c>
      <c r="C543" s="18">
        <v>128</v>
      </c>
      <c r="D543" s="18">
        <v>72</v>
      </c>
      <c r="E543" s="18">
        <v>25</v>
      </c>
      <c r="F543" s="18">
        <v>190</v>
      </c>
      <c r="G543" s="18">
        <v>32.4</v>
      </c>
      <c r="H543" s="2">
        <v>0.54900000000000004</v>
      </c>
      <c r="I543" s="19">
        <v>27</v>
      </c>
      <c r="J543" t="str">
        <f t="shared" si="8"/>
        <v>Adolescent</v>
      </c>
      <c r="K543" t="s">
        <v>29</v>
      </c>
      <c r="L543">
        <v>1</v>
      </c>
    </row>
    <row r="544" spans="1:12" x14ac:dyDescent="0.25">
      <c r="A544">
        <v>543</v>
      </c>
      <c r="B544" s="19">
        <v>10</v>
      </c>
      <c r="C544" s="18">
        <v>90</v>
      </c>
      <c r="D544" s="18">
        <v>85</v>
      </c>
      <c r="E544" s="18">
        <v>32</v>
      </c>
      <c r="F544" s="18">
        <v>0</v>
      </c>
      <c r="G544" s="18">
        <v>34.9</v>
      </c>
      <c r="H544" s="2">
        <v>0.82499999999999996</v>
      </c>
      <c r="I544" s="19">
        <v>56</v>
      </c>
      <c r="J544" t="str">
        <f t="shared" si="8"/>
        <v>old</v>
      </c>
      <c r="K544" t="s">
        <v>29</v>
      </c>
      <c r="L544">
        <v>1</v>
      </c>
    </row>
    <row r="545" spans="1:12" x14ac:dyDescent="0.25">
      <c r="A545">
        <v>544</v>
      </c>
      <c r="B545" s="19">
        <v>4</v>
      </c>
      <c r="C545" s="18">
        <v>84</v>
      </c>
      <c r="D545" s="18">
        <v>90</v>
      </c>
      <c r="E545" s="18">
        <v>23</v>
      </c>
      <c r="F545" s="18">
        <v>56</v>
      </c>
      <c r="G545" s="18">
        <v>39.5</v>
      </c>
      <c r="H545" s="2">
        <v>0.159</v>
      </c>
      <c r="I545" s="19">
        <v>25</v>
      </c>
      <c r="J545" t="str">
        <f t="shared" si="8"/>
        <v>Adolescent</v>
      </c>
      <c r="K545" t="s">
        <v>30</v>
      </c>
      <c r="L545">
        <v>0</v>
      </c>
    </row>
    <row r="546" spans="1:12" x14ac:dyDescent="0.25">
      <c r="A546">
        <v>545</v>
      </c>
      <c r="B546" s="19">
        <v>1</v>
      </c>
      <c r="C546" s="18">
        <v>88</v>
      </c>
      <c r="D546" s="18">
        <v>78</v>
      </c>
      <c r="E546" s="18">
        <v>29</v>
      </c>
      <c r="F546" s="18">
        <v>76</v>
      </c>
      <c r="G546" s="18">
        <v>32</v>
      </c>
      <c r="H546" s="2">
        <v>0.36499999999999999</v>
      </c>
      <c r="I546" s="19">
        <v>29</v>
      </c>
      <c r="J546" t="str">
        <f t="shared" si="8"/>
        <v>Adolescent</v>
      </c>
      <c r="K546" t="s">
        <v>30</v>
      </c>
      <c r="L546">
        <v>0</v>
      </c>
    </row>
    <row r="547" spans="1:12" x14ac:dyDescent="0.25">
      <c r="A547">
        <v>546</v>
      </c>
      <c r="B547" s="19">
        <v>8</v>
      </c>
      <c r="C547" s="18">
        <v>186</v>
      </c>
      <c r="D547" s="18">
        <v>90</v>
      </c>
      <c r="E547" s="18">
        <v>35</v>
      </c>
      <c r="F547" s="18">
        <v>225</v>
      </c>
      <c r="G547" s="18">
        <v>34.5</v>
      </c>
      <c r="H547" s="2">
        <v>0.42299999999999999</v>
      </c>
      <c r="I547" s="19">
        <v>37</v>
      </c>
      <c r="J547" t="str">
        <f t="shared" si="8"/>
        <v>Middle Age</v>
      </c>
      <c r="K547" t="s">
        <v>29</v>
      </c>
      <c r="L547">
        <v>1</v>
      </c>
    </row>
    <row r="548" spans="1:12" x14ac:dyDescent="0.25">
      <c r="A548">
        <v>547</v>
      </c>
      <c r="B548" s="19">
        <v>5</v>
      </c>
      <c r="C548" s="18">
        <v>187</v>
      </c>
      <c r="D548" s="18">
        <v>76</v>
      </c>
      <c r="E548" s="18">
        <v>27</v>
      </c>
      <c r="F548" s="18">
        <v>207</v>
      </c>
      <c r="G548" s="18">
        <v>43.6</v>
      </c>
      <c r="H548" s="2">
        <v>1.034</v>
      </c>
      <c r="I548" s="19">
        <v>53</v>
      </c>
      <c r="J548" t="str">
        <f t="shared" si="8"/>
        <v>old</v>
      </c>
      <c r="K548" t="s">
        <v>29</v>
      </c>
      <c r="L548">
        <v>1</v>
      </c>
    </row>
    <row r="549" spans="1:12" x14ac:dyDescent="0.25">
      <c r="A549">
        <v>548</v>
      </c>
      <c r="B549" s="19">
        <v>4</v>
      </c>
      <c r="C549" s="18">
        <v>131</v>
      </c>
      <c r="D549" s="18">
        <v>68</v>
      </c>
      <c r="E549" s="18">
        <v>21</v>
      </c>
      <c r="F549" s="18">
        <v>166</v>
      </c>
      <c r="G549" s="18">
        <v>33.1</v>
      </c>
      <c r="H549" s="2">
        <v>0.16</v>
      </c>
      <c r="I549" s="19">
        <v>28</v>
      </c>
      <c r="J549" t="str">
        <f t="shared" si="8"/>
        <v>Adolescent</v>
      </c>
      <c r="K549" t="s">
        <v>30</v>
      </c>
      <c r="L549">
        <v>0</v>
      </c>
    </row>
    <row r="550" spans="1:12" x14ac:dyDescent="0.25">
      <c r="A550">
        <v>549</v>
      </c>
      <c r="B550" s="19">
        <v>1</v>
      </c>
      <c r="C550" s="18">
        <v>164</v>
      </c>
      <c r="D550" s="18">
        <v>82</v>
      </c>
      <c r="E550" s="18">
        <v>43</v>
      </c>
      <c r="F550" s="18">
        <v>67</v>
      </c>
      <c r="G550" s="18">
        <v>32.799999999999997</v>
      </c>
      <c r="H550" s="2">
        <v>0.34100000000000003</v>
      </c>
      <c r="I550" s="19">
        <v>50</v>
      </c>
      <c r="J550" t="str">
        <f t="shared" si="8"/>
        <v>old</v>
      </c>
      <c r="K550" t="s">
        <v>30</v>
      </c>
      <c r="L550">
        <v>0</v>
      </c>
    </row>
    <row r="551" spans="1:12" x14ac:dyDescent="0.25">
      <c r="A551">
        <v>550</v>
      </c>
      <c r="B551" s="19">
        <v>4</v>
      </c>
      <c r="C551" s="18">
        <v>189</v>
      </c>
      <c r="D551" s="18">
        <v>110</v>
      </c>
      <c r="E551" s="18">
        <v>31</v>
      </c>
      <c r="F551" s="18">
        <v>0</v>
      </c>
      <c r="G551" s="18">
        <v>28.5</v>
      </c>
      <c r="H551" s="2">
        <v>0.68</v>
      </c>
      <c r="I551" s="19">
        <v>37</v>
      </c>
      <c r="J551" t="str">
        <f t="shared" si="8"/>
        <v>Middle Age</v>
      </c>
      <c r="K551" t="s">
        <v>30</v>
      </c>
      <c r="L551">
        <v>0</v>
      </c>
    </row>
    <row r="552" spans="1:12" x14ac:dyDescent="0.25">
      <c r="A552">
        <v>551</v>
      </c>
      <c r="B552" s="19">
        <v>1</v>
      </c>
      <c r="C552" s="18">
        <v>116</v>
      </c>
      <c r="D552" s="18">
        <v>70</v>
      </c>
      <c r="E552" s="18">
        <v>28</v>
      </c>
      <c r="F552" s="18">
        <v>0</v>
      </c>
      <c r="G552" s="18">
        <v>27.4</v>
      </c>
      <c r="H552" s="2">
        <v>0.20399999999999999</v>
      </c>
      <c r="I552" s="19">
        <v>21</v>
      </c>
      <c r="J552" t="str">
        <f t="shared" si="8"/>
        <v>Adolescent</v>
      </c>
      <c r="K552" t="s">
        <v>30</v>
      </c>
      <c r="L552">
        <v>0</v>
      </c>
    </row>
    <row r="553" spans="1:12" x14ac:dyDescent="0.25">
      <c r="A553">
        <v>552</v>
      </c>
      <c r="B553" s="19">
        <v>3</v>
      </c>
      <c r="C553" s="18">
        <v>84</v>
      </c>
      <c r="D553" s="18">
        <v>68</v>
      </c>
      <c r="E553" s="18">
        <v>30</v>
      </c>
      <c r="F553" s="18">
        <v>106</v>
      </c>
      <c r="G553" s="18">
        <v>31.9</v>
      </c>
      <c r="H553" s="2">
        <v>0.59099999999999997</v>
      </c>
      <c r="I553" s="19">
        <v>25</v>
      </c>
      <c r="J553" t="str">
        <f t="shared" si="8"/>
        <v>Adolescent</v>
      </c>
      <c r="K553" t="s">
        <v>30</v>
      </c>
      <c r="L553">
        <v>0</v>
      </c>
    </row>
    <row r="554" spans="1:12" x14ac:dyDescent="0.25">
      <c r="A554">
        <v>553</v>
      </c>
      <c r="B554" s="19">
        <v>6</v>
      </c>
      <c r="C554" s="18">
        <v>114</v>
      </c>
      <c r="D554" s="18">
        <v>88</v>
      </c>
      <c r="E554" s="18">
        <v>0</v>
      </c>
      <c r="F554" s="18">
        <v>0</v>
      </c>
      <c r="G554" s="18">
        <v>27.8</v>
      </c>
      <c r="H554" s="2">
        <v>0.247</v>
      </c>
      <c r="I554" s="19">
        <v>66</v>
      </c>
      <c r="J554" t="str">
        <f t="shared" si="8"/>
        <v>old</v>
      </c>
      <c r="K554" t="s">
        <v>30</v>
      </c>
      <c r="L554">
        <v>0</v>
      </c>
    </row>
    <row r="555" spans="1:12" x14ac:dyDescent="0.25">
      <c r="A555">
        <v>554</v>
      </c>
      <c r="B555" s="19">
        <v>1</v>
      </c>
      <c r="C555" s="18">
        <v>88</v>
      </c>
      <c r="D555" s="18">
        <v>62</v>
      </c>
      <c r="E555" s="18">
        <v>24</v>
      </c>
      <c r="F555" s="18">
        <v>44</v>
      </c>
      <c r="G555" s="18">
        <v>29.9</v>
      </c>
      <c r="H555" s="2">
        <v>0.42199999999999999</v>
      </c>
      <c r="I555" s="19">
        <v>23</v>
      </c>
      <c r="J555" t="str">
        <f t="shared" si="8"/>
        <v>Adolescent</v>
      </c>
      <c r="K555" t="s">
        <v>30</v>
      </c>
      <c r="L555">
        <v>0</v>
      </c>
    </row>
    <row r="556" spans="1:12" x14ac:dyDescent="0.25">
      <c r="A556">
        <v>555</v>
      </c>
      <c r="B556" s="19">
        <v>1</v>
      </c>
      <c r="C556" s="18">
        <v>84</v>
      </c>
      <c r="D556" s="18">
        <v>64</v>
      </c>
      <c r="E556" s="18">
        <v>23</v>
      </c>
      <c r="F556" s="18">
        <v>115</v>
      </c>
      <c r="G556" s="18">
        <v>36.9</v>
      </c>
      <c r="H556" s="2">
        <v>0.47099999999999997</v>
      </c>
      <c r="I556" s="19">
        <v>28</v>
      </c>
      <c r="J556" t="str">
        <f t="shared" si="8"/>
        <v>Adolescent</v>
      </c>
      <c r="K556" t="s">
        <v>30</v>
      </c>
      <c r="L556">
        <v>0</v>
      </c>
    </row>
    <row r="557" spans="1:12" x14ac:dyDescent="0.25">
      <c r="A557">
        <v>556</v>
      </c>
      <c r="B557" s="19">
        <v>7</v>
      </c>
      <c r="C557" s="18">
        <v>124</v>
      </c>
      <c r="D557" s="18">
        <v>70</v>
      </c>
      <c r="E557" s="18">
        <v>33</v>
      </c>
      <c r="F557" s="18">
        <v>215</v>
      </c>
      <c r="G557" s="18">
        <v>25.5</v>
      </c>
      <c r="H557" s="2">
        <v>0.161</v>
      </c>
      <c r="I557" s="19">
        <v>37</v>
      </c>
      <c r="J557" t="str">
        <f t="shared" si="8"/>
        <v>Middle Age</v>
      </c>
      <c r="K557" t="s">
        <v>30</v>
      </c>
      <c r="L557">
        <v>0</v>
      </c>
    </row>
    <row r="558" spans="1:12" x14ac:dyDescent="0.25">
      <c r="A558">
        <v>557</v>
      </c>
      <c r="B558" s="19">
        <v>1</v>
      </c>
      <c r="C558" s="18">
        <v>97</v>
      </c>
      <c r="D558" s="18">
        <v>70</v>
      </c>
      <c r="E558" s="18">
        <v>40</v>
      </c>
      <c r="F558" s="18">
        <v>0</v>
      </c>
      <c r="G558" s="18">
        <v>38.1</v>
      </c>
      <c r="H558" s="2">
        <v>0.218</v>
      </c>
      <c r="I558" s="19">
        <v>30</v>
      </c>
      <c r="J558" t="str">
        <f t="shared" si="8"/>
        <v>Adolescent</v>
      </c>
      <c r="K558" t="s">
        <v>30</v>
      </c>
      <c r="L558">
        <v>0</v>
      </c>
    </row>
    <row r="559" spans="1:12" x14ac:dyDescent="0.25">
      <c r="A559">
        <v>558</v>
      </c>
      <c r="B559" s="19">
        <v>8</v>
      </c>
      <c r="C559" s="18">
        <v>110</v>
      </c>
      <c r="D559" s="18">
        <v>76</v>
      </c>
      <c r="E559" s="18">
        <v>0</v>
      </c>
      <c r="F559" s="18">
        <v>0</v>
      </c>
      <c r="G559" s="18">
        <v>27.8</v>
      </c>
      <c r="H559" s="2">
        <v>0.23699999999999999</v>
      </c>
      <c r="I559" s="19">
        <v>58</v>
      </c>
      <c r="J559" t="str">
        <f t="shared" si="8"/>
        <v>old</v>
      </c>
      <c r="K559" t="s">
        <v>30</v>
      </c>
      <c r="L559">
        <v>0</v>
      </c>
    </row>
    <row r="560" spans="1:12" x14ac:dyDescent="0.25">
      <c r="A560">
        <v>559</v>
      </c>
      <c r="B560" s="19">
        <v>11</v>
      </c>
      <c r="C560" s="18">
        <v>103</v>
      </c>
      <c r="D560" s="18">
        <v>68</v>
      </c>
      <c r="E560" s="18">
        <v>40</v>
      </c>
      <c r="F560" s="18">
        <v>0</v>
      </c>
      <c r="G560" s="18">
        <v>46.2</v>
      </c>
      <c r="H560" s="2">
        <v>0.126</v>
      </c>
      <c r="I560" s="19">
        <v>42</v>
      </c>
      <c r="J560" t="str">
        <f t="shared" si="8"/>
        <v>Middle Age</v>
      </c>
      <c r="K560" t="s">
        <v>30</v>
      </c>
      <c r="L560">
        <v>0</v>
      </c>
    </row>
    <row r="561" spans="1:12" x14ac:dyDescent="0.25">
      <c r="A561">
        <v>560</v>
      </c>
      <c r="B561" s="19">
        <v>11</v>
      </c>
      <c r="C561" s="18">
        <v>85</v>
      </c>
      <c r="D561" s="18">
        <v>74</v>
      </c>
      <c r="E561" s="18">
        <v>0</v>
      </c>
      <c r="F561" s="18">
        <v>0</v>
      </c>
      <c r="G561" s="18">
        <v>30.1</v>
      </c>
      <c r="H561" s="2">
        <v>0.3</v>
      </c>
      <c r="I561" s="19">
        <v>35</v>
      </c>
      <c r="J561" t="str">
        <f t="shared" si="8"/>
        <v>Middle Age</v>
      </c>
      <c r="K561" t="s">
        <v>30</v>
      </c>
      <c r="L561">
        <v>0</v>
      </c>
    </row>
    <row r="562" spans="1:12" x14ac:dyDescent="0.25">
      <c r="A562">
        <v>561</v>
      </c>
      <c r="B562" s="19">
        <v>6</v>
      </c>
      <c r="C562" s="18">
        <v>125</v>
      </c>
      <c r="D562" s="18">
        <v>76</v>
      </c>
      <c r="E562" s="18">
        <v>0</v>
      </c>
      <c r="F562" s="18">
        <v>0</v>
      </c>
      <c r="G562" s="18">
        <v>33.799999999999997</v>
      </c>
      <c r="H562" s="2">
        <v>0.121</v>
      </c>
      <c r="I562" s="19">
        <v>54</v>
      </c>
      <c r="J562" t="str">
        <f t="shared" si="8"/>
        <v>old</v>
      </c>
      <c r="K562" t="s">
        <v>29</v>
      </c>
      <c r="L562">
        <v>1</v>
      </c>
    </row>
    <row r="563" spans="1:12" x14ac:dyDescent="0.25">
      <c r="A563">
        <v>562</v>
      </c>
      <c r="B563" s="19">
        <v>0</v>
      </c>
      <c r="C563" s="18">
        <v>198</v>
      </c>
      <c r="D563" s="18">
        <v>66</v>
      </c>
      <c r="E563" s="18">
        <v>32</v>
      </c>
      <c r="F563" s="18">
        <v>274</v>
      </c>
      <c r="G563" s="18">
        <v>41.3</v>
      </c>
      <c r="H563" s="2">
        <v>0.502</v>
      </c>
      <c r="I563" s="19">
        <v>28</v>
      </c>
      <c r="J563" t="str">
        <f t="shared" si="8"/>
        <v>Adolescent</v>
      </c>
      <c r="K563" t="s">
        <v>29</v>
      </c>
      <c r="L563">
        <v>1</v>
      </c>
    </row>
    <row r="564" spans="1:12" x14ac:dyDescent="0.25">
      <c r="A564">
        <v>563</v>
      </c>
      <c r="B564" s="19">
        <v>1</v>
      </c>
      <c r="C564" s="18">
        <v>87</v>
      </c>
      <c r="D564" s="18">
        <v>68</v>
      </c>
      <c r="E564" s="18">
        <v>34</v>
      </c>
      <c r="F564" s="18">
        <v>77</v>
      </c>
      <c r="G564" s="18">
        <v>37.6</v>
      </c>
      <c r="H564" s="2">
        <v>0.40100000000000002</v>
      </c>
      <c r="I564" s="19">
        <v>24</v>
      </c>
      <c r="J564" t="str">
        <f t="shared" si="8"/>
        <v>Adolescent</v>
      </c>
      <c r="K564" t="s">
        <v>30</v>
      </c>
      <c r="L564">
        <v>0</v>
      </c>
    </row>
    <row r="565" spans="1:12" x14ac:dyDescent="0.25">
      <c r="A565">
        <v>564</v>
      </c>
      <c r="B565" s="19">
        <v>6</v>
      </c>
      <c r="C565" s="18">
        <v>99</v>
      </c>
      <c r="D565" s="18">
        <v>60</v>
      </c>
      <c r="E565" s="18">
        <v>19</v>
      </c>
      <c r="F565" s="18">
        <v>54</v>
      </c>
      <c r="G565" s="18">
        <v>26.9</v>
      </c>
      <c r="H565" s="2">
        <v>0.497</v>
      </c>
      <c r="I565" s="19">
        <v>32</v>
      </c>
      <c r="J565" t="str">
        <f t="shared" si="8"/>
        <v>Middle Age</v>
      </c>
      <c r="K565" t="s">
        <v>30</v>
      </c>
      <c r="L565">
        <v>0</v>
      </c>
    </row>
    <row r="566" spans="1:12" x14ac:dyDescent="0.25">
      <c r="A566">
        <v>565</v>
      </c>
      <c r="B566" s="19">
        <v>0</v>
      </c>
      <c r="C566" s="18">
        <v>91</v>
      </c>
      <c r="D566" s="18">
        <v>80</v>
      </c>
      <c r="E566" s="18">
        <v>0</v>
      </c>
      <c r="F566" s="18">
        <v>0</v>
      </c>
      <c r="G566" s="18">
        <v>32.4</v>
      </c>
      <c r="H566" s="2">
        <v>0.60099999999999998</v>
      </c>
      <c r="I566" s="19">
        <v>27</v>
      </c>
      <c r="J566" t="str">
        <f t="shared" si="8"/>
        <v>Adolescent</v>
      </c>
      <c r="K566" t="s">
        <v>30</v>
      </c>
      <c r="L566">
        <v>0</v>
      </c>
    </row>
    <row r="567" spans="1:12" x14ac:dyDescent="0.25">
      <c r="A567">
        <v>566</v>
      </c>
      <c r="B567" s="19">
        <v>2</v>
      </c>
      <c r="C567" s="18">
        <v>95</v>
      </c>
      <c r="D567" s="18">
        <v>54</v>
      </c>
      <c r="E567" s="18">
        <v>14</v>
      </c>
      <c r="F567" s="18">
        <v>88</v>
      </c>
      <c r="G567" s="18">
        <v>26.1</v>
      </c>
      <c r="H567" s="2">
        <v>0.748</v>
      </c>
      <c r="I567" s="19">
        <v>22</v>
      </c>
      <c r="J567" t="str">
        <f t="shared" si="8"/>
        <v>Adolescent</v>
      </c>
      <c r="K567" t="s">
        <v>30</v>
      </c>
      <c r="L567">
        <v>0</v>
      </c>
    </row>
    <row r="568" spans="1:12" x14ac:dyDescent="0.25">
      <c r="A568">
        <v>567</v>
      </c>
      <c r="B568" s="19">
        <v>1</v>
      </c>
      <c r="C568" s="18">
        <v>99</v>
      </c>
      <c r="D568" s="18">
        <v>72</v>
      </c>
      <c r="E568" s="18">
        <v>30</v>
      </c>
      <c r="F568" s="18">
        <v>18</v>
      </c>
      <c r="G568" s="18">
        <v>38.6</v>
      </c>
      <c r="H568" s="2">
        <v>0.41199999999999998</v>
      </c>
      <c r="I568" s="19">
        <v>21</v>
      </c>
      <c r="J568" t="str">
        <f t="shared" si="8"/>
        <v>Adolescent</v>
      </c>
      <c r="K568" t="s">
        <v>30</v>
      </c>
      <c r="L568">
        <v>0</v>
      </c>
    </row>
    <row r="569" spans="1:12" x14ac:dyDescent="0.25">
      <c r="A569">
        <v>568</v>
      </c>
      <c r="B569" s="19">
        <v>6</v>
      </c>
      <c r="C569" s="18">
        <v>92</v>
      </c>
      <c r="D569" s="18">
        <v>62</v>
      </c>
      <c r="E569" s="18">
        <v>32</v>
      </c>
      <c r="F569" s="18">
        <v>126</v>
      </c>
      <c r="G569" s="18">
        <v>32</v>
      </c>
      <c r="H569" s="2">
        <v>8.5000000000000006E-2</v>
      </c>
      <c r="I569" s="19">
        <v>46</v>
      </c>
      <c r="J569" t="str">
        <f t="shared" si="8"/>
        <v>Middle Age</v>
      </c>
      <c r="K569" t="s">
        <v>30</v>
      </c>
      <c r="L569">
        <v>0</v>
      </c>
    </row>
    <row r="570" spans="1:12" x14ac:dyDescent="0.25">
      <c r="A570">
        <v>569</v>
      </c>
      <c r="B570" s="19">
        <v>4</v>
      </c>
      <c r="C570" s="18">
        <v>154</v>
      </c>
      <c r="D570" s="18">
        <v>72</v>
      </c>
      <c r="E570" s="18">
        <v>29</v>
      </c>
      <c r="F570" s="18">
        <v>126</v>
      </c>
      <c r="G570" s="18">
        <v>31.3</v>
      </c>
      <c r="H570" s="2">
        <v>0.33800000000000002</v>
      </c>
      <c r="I570" s="19">
        <v>37</v>
      </c>
      <c r="J570" t="str">
        <f t="shared" si="8"/>
        <v>Middle Age</v>
      </c>
      <c r="K570" t="s">
        <v>30</v>
      </c>
      <c r="L570">
        <v>0</v>
      </c>
    </row>
    <row r="571" spans="1:12" x14ac:dyDescent="0.25">
      <c r="A571">
        <v>570</v>
      </c>
      <c r="B571" s="19">
        <v>0</v>
      </c>
      <c r="C571" s="18">
        <v>121</v>
      </c>
      <c r="D571" s="18">
        <v>66</v>
      </c>
      <c r="E571" s="18">
        <v>30</v>
      </c>
      <c r="F571" s="18">
        <v>165</v>
      </c>
      <c r="G571" s="18">
        <v>34.299999999999997</v>
      </c>
      <c r="H571" s="2">
        <v>0.20300000000000001</v>
      </c>
      <c r="I571" s="19">
        <v>33</v>
      </c>
      <c r="J571" t="str">
        <f t="shared" si="8"/>
        <v>Middle Age</v>
      </c>
      <c r="K571" t="s">
        <v>29</v>
      </c>
      <c r="L571">
        <v>1</v>
      </c>
    </row>
    <row r="572" spans="1:12" x14ac:dyDescent="0.25">
      <c r="A572">
        <v>571</v>
      </c>
      <c r="B572" s="19">
        <v>3</v>
      </c>
      <c r="C572" s="18">
        <v>78</v>
      </c>
      <c r="D572" s="18">
        <v>70</v>
      </c>
      <c r="E572" s="18">
        <v>0</v>
      </c>
      <c r="F572" s="18">
        <v>0</v>
      </c>
      <c r="G572" s="18">
        <v>32.5</v>
      </c>
      <c r="H572" s="2">
        <v>0.27</v>
      </c>
      <c r="I572" s="19">
        <v>39</v>
      </c>
      <c r="J572" t="str">
        <f t="shared" si="8"/>
        <v>Middle Age</v>
      </c>
      <c r="K572" t="s">
        <v>30</v>
      </c>
      <c r="L572">
        <v>0</v>
      </c>
    </row>
    <row r="573" spans="1:12" x14ac:dyDescent="0.25">
      <c r="A573">
        <v>572</v>
      </c>
      <c r="B573" s="19">
        <v>2</v>
      </c>
      <c r="C573" s="18">
        <v>130</v>
      </c>
      <c r="D573" s="18">
        <v>96</v>
      </c>
      <c r="E573" s="18">
        <v>0</v>
      </c>
      <c r="F573" s="18">
        <v>0</v>
      </c>
      <c r="G573" s="18">
        <v>22.6</v>
      </c>
      <c r="H573" s="2">
        <v>0.26800000000000002</v>
      </c>
      <c r="I573" s="19">
        <v>21</v>
      </c>
      <c r="J573" t="str">
        <f t="shared" si="8"/>
        <v>Adolescent</v>
      </c>
      <c r="K573" t="s">
        <v>30</v>
      </c>
      <c r="L573">
        <v>0</v>
      </c>
    </row>
    <row r="574" spans="1:12" x14ac:dyDescent="0.25">
      <c r="A574">
        <v>573</v>
      </c>
      <c r="B574" s="19">
        <v>3</v>
      </c>
      <c r="C574" s="18">
        <v>111</v>
      </c>
      <c r="D574" s="18">
        <v>58</v>
      </c>
      <c r="E574" s="18">
        <v>31</v>
      </c>
      <c r="F574" s="18">
        <v>44</v>
      </c>
      <c r="G574" s="18">
        <v>29.5</v>
      </c>
      <c r="H574" s="2">
        <v>0.43</v>
      </c>
      <c r="I574" s="19">
        <v>22</v>
      </c>
      <c r="J574" t="str">
        <f t="shared" si="8"/>
        <v>Adolescent</v>
      </c>
      <c r="K574" t="s">
        <v>30</v>
      </c>
      <c r="L574">
        <v>0</v>
      </c>
    </row>
    <row r="575" spans="1:12" x14ac:dyDescent="0.25">
      <c r="A575">
        <v>574</v>
      </c>
      <c r="B575" s="19">
        <v>2</v>
      </c>
      <c r="C575" s="18">
        <v>98</v>
      </c>
      <c r="D575" s="18">
        <v>60</v>
      </c>
      <c r="E575" s="18">
        <v>17</v>
      </c>
      <c r="F575" s="18">
        <v>120</v>
      </c>
      <c r="G575" s="18">
        <v>34.700000000000003</v>
      </c>
      <c r="H575" s="2">
        <v>0.19800000000000001</v>
      </c>
      <c r="I575" s="19">
        <v>22</v>
      </c>
      <c r="J575" t="str">
        <f t="shared" si="8"/>
        <v>Adolescent</v>
      </c>
      <c r="K575" t="s">
        <v>30</v>
      </c>
      <c r="L575">
        <v>0</v>
      </c>
    </row>
    <row r="576" spans="1:12" x14ac:dyDescent="0.25">
      <c r="A576">
        <v>575</v>
      </c>
      <c r="B576" s="19">
        <v>1</v>
      </c>
      <c r="C576" s="18">
        <v>143</v>
      </c>
      <c r="D576" s="18">
        <v>86</v>
      </c>
      <c r="E576" s="18">
        <v>30</v>
      </c>
      <c r="F576" s="18">
        <v>330</v>
      </c>
      <c r="G576" s="18">
        <v>30.1</v>
      </c>
      <c r="H576" s="2">
        <v>0.89200000000000002</v>
      </c>
      <c r="I576" s="19">
        <v>23</v>
      </c>
      <c r="J576" t="str">
        <f t="shared" si="8"/>
        <v>Adolescent</v>
      </c>
      <c r="K576" t="s">
        <v>30</v>
      </c>
      <c r="L576">
        <v>0</v>
      </c>
    </row>
    <row r="577" spans="1:12" x14ac:dyDescent="0.25">
      <c r="A577">
        <v>576</v>
      </c>
      <c r="B577" s="19">
        <v>1</v>
      </c>
      <c r="C577" s="18">
        <v>119</v>
      </c>
      <c r="D577" s="18">
        <v>44</v>
      </c>
      <c r="E577" s="18">
        <v>47</v>
      </c>
      <c r="F577" s="18">
        <v>63</v>
      </c>
      <c r="G577" s="18">
        <v>35.5</v>
      </c>
      <c r="H577" s="2">
        <v>0.28000000000000003</v>
      </c>
      <c r="I577" s="19">
        <v>25</v>
      </c>
      <c r="J577" t="str">
        <f t="shared" si="8"/>
        <v>Adolescent</v>
      </c>
      <c r="K577" t="s">
        <v>30</v>
      </c>
      <c r="L577">
        <v>0</v>
      </c>
    </row>
    <row r="578" spans="1:12" x14ac:dyDescent="0.25">
      <c r="A578">
        <v>577</v>
      </c>
      <c r="B578" s="19">
        <v>6</v>
      </c>
      <c r="C578" s="18">
        <v>108</v>
      </c>
      <c r="D578" s="18">
        <v>44</v>
      </c>
      <c r="E578" s="18">
        <v>20</v>
      </c>
      <c r="F578" s="18">
        <v>130</v>
      </c>
      <c r="G578" s="18">
        <v>24</v>
      </c>
      <c r="H578" s="2">
        <v>0.81299999999999994</v>
      </c>
      <c r="I578" s="19">
        <v>35</v>
      </c>
      <c r="J578" t="str">
        <f t="shared" ref="J578:J641" si="9">IF(I578&gt;49,"old",IF(I578&gt;=31,"Middle Age",IF(I578&lt;31,"Adolescent","Invalid")))</f>
        <v>Middle Age</v>
      </c>
      <c r="K578" t="s">
        <v>30</v>
      </c>
      <c r="L578">
        <v>0</v>
      </c>
    </row>
    <row r="579" spans="1:12" x14ac:dyDescent="0.25">
      <c r="A579">
        <v>578</v>
      </c>
      <c r="B579" s="19">
        <v>2</v>
      </c>
      <c r="C579" s="18">
        <v>118</v>
      </c>
      <c r="D579" s="18">
        <v>80</v>
      </c>
      <c r="E579" s="18">
        <v>0</v>
      </c>
      <c r="F579" s="18">
        <v>0</v>
      </c>
      <c r="G579" s="18">
        <v>42.9</v>
      </c>
      <c r="H579" s="2">
        <v>0.69299999999999995</v>
      </c>
      <c r="I579" s="19">
        <v>21</v>
      </c>
      <c r="J579" t="str">
        <f t="shared" si="9"/>
        <v>Adolescent</v>
      </c>
      <c r="K579" t="s">
        <v>29</v>
      </c>
      <c r="L579">
        <v>1</v>
      </c>
    </row>
    <row r="580" spans="1:12" x14ac:dyDescent="0.25">
      <c r="A580">
        <v>579</v>
      </c>
      <c r="B580" s="19">
        <v>10</v>
      </c>
      <c r="C580" s="18">
        <v>133</v>
      </c>
      <c r="D580" s="18">
        <v>68</v>
      </c>
      <c r="E580" s="18">
        <v>0</v>
      </c>
      <c r="F580" s="18">
        <v>0</v>
      </c>
      <c r="G580" s="18">
        <v>27</v>
      </c>
      <c r="H580" s="2">
        <v>0.245</v>
      </c>
      <c r="I580" s="19">
        <v>36</v>
      </c>
      <c r="J580" t="str">
        <f t="shared" si="9"/>
        <v>Middle Age</v>
      </c>
      <c r="K580" t="s">
        <v>30</v>
      </c>
      <c r="L580">
        <v>0</v>
      </c>
    </row>
    <row r="581" spans="1:12" x14ac:dyDescent="0.25">
      <c r="A581">
        <v>580</v>
      </c>
      <c r="B581" s="19">
        <v>2</v>
      </c>
      <c r="C581" s="18">
        <v>197</v>
      </c>
      <c r="D581" s="18">
        <v>70</v>
      </c>
      <c r="E581" s="18">
        <v>99</v>
      </c>
      <c r="F581" s="18">
        <v>0</v>
      </c>
      <c r="G581" s="18">
        <v>34.700000000000003</v>
      </c>
      <c r="H581" s="2">
        <v>0.57499999999999996</v>
      </c>
      <c r="I581" s="19">
        <v>62</v>
      </c>
      <c r="J581" t="str">
        <f t="shared" si="9"/>
        <v>old</v>
      </c>
      <c r="K581" t="s">
        <v>29</v>
      </c>
      <c r="L581">
        <v>1</v>
      </c>
    </row>
    <row r="582" spans="1:12" x14ac:dyDescent="0.25">
      <c r="A582">
        <v>581</v>
      </c>
      <c r="B582" s="19">
        <v>0</v>
      </c>
      <c r="C582" s="18">
        <v>151</v>
      </c>
      <c r="D582" s="18">
        <v>90</v>
      </c>
      <c r="E582" s="18">
        <v>46</v>
      </c>
      <c r="F582" s="18">
        <v>0</v>
      </c>
      <c r="G582" s="18">
        <v>42.1</v>
      </c>
      <c r="H582" s="2">
        <v>0.371</v>
      </c>
      <c r="I582" s="19">
        <v>21</v>
      </c>
      <c r="J582" t="str">
        <f t="shared" si="9"/>
        <v>Adolescent</v>
      </c>
      <c r="K582" t="s">
        <v>29</v>
      </c>
      <c r="L582">
        <v>1</v>
      </c>
    </row>
    <row r="583" spans="1:12" x14ac:dyDescent="0.25">
      <c r="A583">
        <v>582</v>
      </c>
      <c r="B583" s="19">
        <v>6</v>
      </c>
      <c r="C583" s="18">
        <v>109</v>
      </c>
      <c r="D583" s="18">
        <v>60</v>
      </c>
      <c r="E583" s="18">
        <v>27</v>
      </c>
      <c r="F583" s="18">
        <v>0</v>
      </c>
      <c r="G583" s="18">
        <v>25</v>
      </c>
      <c r="H583" s="2">
        <v>0.20599999999999999</v>
      </c>
      <c r="I583" s="19">
        <v>27</v>
      </c>
      <c r="J583" t="str">
        <f t="shared" si="9"/>
        <v>Adolescent</v>
      </c>
      <c r="K583" t="s">
        <v>30</v>
      </c>
      <c r="L583">
        <v>0</v>
      </c>
    </row>
    <row r="584" spans="1:12" x14ac:dyDescent="0.25">
      <c r="A584">
        <v>583</v>
      </c>
      <c r="B584" s="19">
        <v>12</v>
      </c>
      <c r="C584" s="18">
        <v>121</v>
      </c>
      <c r="D584" s="18">
        <v>78</v>
      </c>
      <c r="E584" s="18">
        <v>17</v>
      </c>
      <c r="F584" s="18">
        <v>0</v>
      </c>
      <c r="G584" s="18">
        <v>26.5</v>
      </c>
      <c r="H584" s="2">
        <v>0.25900000000000001</v>
      </c>
      <c r="I584" s="19">
        <v>62</v>
      </c>
      <c r="J584" t="str">
        <f t="shared" si="9"/>
        <v>old</v>
      </c>
      <c r="K584" t="s">
        <v>30</v>
      </c>
      <c r="L584">
        <v>0</v>
      </c>
    </row>
    <row r="585" spans="1:12" x14ac:dyDescent="0.25">
      <c r="A585">
        <v>584</v>
      </c>
      <c r="B585" s="19">
        <v>8</v>
      </c>
      <c r="C585" s="18">
        <v>100</v>
      </c>
      <c r="D585" s="18">
        <v>76</v>
      </c>
      <c r="E585" s="18">
        <v>0</v>
      </c>
      <c r="F585" s="18">
        <v>0</v>
      </c>
      <c r="G585" s="18">
        <v>38.700000000000003</v>
      </c>
      <c r="H585" s="2">
        <v>0.19</v>
      </c>
      <c r="I585" s="19">
        <v>42</v>
      </c>
      <c r="J585" t="str">
        <f t="shared" si="9"/>
        <v>Middle Age</v>
      </c>
      <c r="K585" t="s">
        <v>30</v>
      </c>
      <c r="L585">
        <v>0</v>
      </c>
    </row>
    <row r="586" spans="1:12" x14ac:dyDescent="0.25">
      <c r="A586">
        <v>585</v>
      </c>
      <c r="B586" s="19">
        <v>8</v>
      </c>
      <c r="C586" s="18">
        <v>124</v>
      </c>
      <c r="D586" s="18">
        <v>76</v>
      </c>
      <c r="E586" s="18">
        <v>24</v>
      </c>
      <c r="F586" s="18">
        <v>600</v>
      </c>
      <c r="G586" s="18">
        <v>28.7</v>
      </c>
      <c r="H586" s="2">
        <v>0.68700000000000006</v>
      </c>
      <c r="I586" s="19">
        <v>52</v>
      </c>
      <c r="J586" t="str">
        <f t="shared" si="9"/>
        <v>old</v>
      </c>
      <c r="K586" t="s">
        <v>29</v>
      </c>
      <c r="L586">
        <v>1</v>
      </c>
    </row>
    <row r="587" spans="1:12" x14ac:dyDescent="0.25">
      <c r="A587">
        <v>586</v>
      </c>
      <c r="B587" s="19">
        <v>1</v>
      </c>
      <c r="C587" s="18">
        <v>93</v>
      </c>
      <c r="D587" s="18">
        <v>56</v>
      </c>
      <c r="E587" s="18">
        <v>11</v>
      </c>
      <c r="F587" s="18">
        <v>0</v>
      </c>
      <c r="G587" s="18">
        <v>22.5</v>
      </c>
      <c r="H587" s="2">
        <v>0.41699999999999998</v>
      </c>
      <c r="I587" s="19">
        <v>22</v>
      </c>
      <c r="J587" t="str">
        <f t="shared" si="9"/>
        <v>Adolescent</v>
      </c>
      <c r="K587" t="s">
        <v>30</v>
      </c>
      <c r="L587">
        <v>0</v>
      </c>
    </row>
    <row r="588" spans="1:12" x14ac:dyDescent="0.25">
      <c r="A588">
        <v>587</v>
      </c>
      <c r="B588" s="19">
        <v>8</v>
      </c>
      <c r="C588" s="18">
        <v>143</v>
      </c>
      <c r="D588" s="18">
        <v>66</v>
      </c>
      <c r="E588" s="18">
        <v>0</v>
      </c>
      <c r="F588" s="18">
        <v>0</v>
      </c>
      <c r="G588" s="18">
        <v>34.9</v>
      </c>
      <c r="H588" s="2">
        <v>0.129</v>
      </c>
      <c r="I588" s="19">
        <v>41</v>
      </c>
      <c r="J588" t="str">
        <f t="shared" si="9"/>
        <v>Middle Age</v>
      </c>
      <c r="K588" t="s">
        <v>29</v>
      </c>
      <c r="L588">
        <v>1</v>
      </c>
    </row>
    <row r="589" spans="1:12" x14ac:dyDescent="0.25">
      <c r="A589">
        <v>588</v>
      </c>
      <c r="B589" s="19">
        <v>6</v>
      </c>
      <c r="C589" s="18">
        <v>103</v>
      </c>
      <c r="D589" s="18">
        <v>66</v>
      </c>
      <c r="E589" s="18">
        <v>0</v>
      </c>
      <c r="F589" s="18">
        <v>0</v>
      </c>
      <c r="G589" s="18">
        <v>24.3</v>
      </c>
      <c r="H589" s="2">
        <v>0.249</v>
      </c>
      <c r="I589" s="19">
        <v>29</v>
      </c>
      <c r="J589" t="str">
        <f t="shared" si="9"/>
        <v>Adolescent</v>
      </c>
      <c r="K589" t="s">
        <v>30</v>
      </c>
      <c r="L589">
        <v>0</v>
      </c>
    </row>
    <row r="590" spans="1:12" x14ac:dyDescent="0.25">
      <c r="A590">
        <v>589</v>
      </c>
      <c r="B590" s="19">
        <v>3</v>
      </c>
      <c r="C590" s="18">
        <v>176</v>
      </c>
      <c r="D590" s="18">
        <v>86</v>
      </c>
      <c r="E590" s="18">
        <v>27</v>
      </c>
      <c r="F590" s="18">
        <v>156</v>
      </c>
      <c r="G590" s="18">
        <v>33.299999999999997</v>
      </c>
      <c r="H590" s="2">
        <v>1.1539999999999999</v>
      </c>
      <c r="I590" s="19">
        <v>52</v>
      </c>
      <c r="J590" t="str">
        <f t="shared" si="9"/>
        <v>old</v>
      </c>
      <c r="K590" t="s">
        <v>29</v>
      </c>
      <c r="L590">
        <v>1</v>
      </c>
    </row>
    <row r="591" spans="1:12" x14ac:dyDescent="0.25">
      <c r="A591">
        <v>590</v>
      </c>
      <c r="B591" s="19">
        <v>0</v>
      </c>
      <c r="C591" s="18">
        <v>73</v>
      </c>
      <c r="D591" s="18">
        <v>0</v>
      </c>
      <c r="E591" s="18">
        <v>0</v>
      </c>
      <c r="F591" s="18">
        <v>0</v>
      </c>
      <c r="G591" s="18">
        <v>21.1</v>
      </c>
      <c r="H591" s="2">
        <v>0.34200000000000003</v>
      </c>
      <c r="I591" s="19">
        <v>25</v>
      </c>
      <c r="J591" t="str">
        <f t="shared" si="9"/>
        <v>Adolescent</v>
      </c>
      <c r="K591" t="s">
        <v>30</v>
      </c>
      <c r="L591">
        <v>0</v>
      </c>
    </row>
    <row r="592" spans="1:12" x14ac:dyDescent="0.25">
      <c r="A592">
        <v>591</v>
      </c>
      <c r="B592" s="19">
        <v>11</v>
      </c>
      <c r="C592" s="18">
        <v>111</v>
      </c>
      <c r="D592" s="18">
        <v>84</v>
      </c>
      <c r="E592" s="18">
        <v>40</v>
      </c>
      <c r="F592" s="18">
        <v>0</v>
      </c>
      <c r="G592" s="18">
        <v>46.8</v>
      </c>
      <c r="H592" s="2">
        <v>0.92500000000000004</v>
      </c>
      <c r="I592" s="19">
        <v>45</v>
      </c>
      <c r="J592" t="str">
        <f t="shared" si="9"/>
        <v>Middle Age</v>
      </c>
      <c r="K592" t="s">
        <v>29</v>
      </c>
      <c r="L592">
        <v>1</v>
      </c>
    </row>
    <row r="593" spans="1:12" x14ac:dyDescent="0.25">
      <c r="A593">
        <v>592</v>
      </c>
      <c r="B593" s="19">
        <v>2</v>
      </c>
      <c r="C593" s="18">
        <v>112</v>
      </c>
      <c r="D593" s="18">
        <v>78</v>
      </c>
      <c r="E593" s="18">
        <v>50</v>
      </c>
      <c r="F593" s="18">
        <v>140</v>
      </c>
      <c r="G593" s="18">
        <v>39.4</v>
      </c>
      <c r="H593" s="2">
        <v>0.17499999999999999</v>
      </c>
      <c r="I593" s="19">
        <v>24</v>
      </c>
      <c r="J593" t="str">
        <f t="shared" si="9"/>
        <v>Adolescent</v>
      </c>
      <c r="K593" t="s">
        <v>30</v>
      </c>
      <c r="L593">
        <v>0</v>
      </c>
    </row>
    <row r="594" spans="1:12" x14ac:dyDescent="0.25">
      <c r="A594">
        <v>593</v>
      </c>
      <c r="B594" s="19">
        <v>3</v>
      </c>
      <c r="C594" s="18">
        <v>132</v>
      </c>
      <c r="D594" s="18">
        <v>80</v>
      </c>
      <c r="E594" s="18">
        <v>0</v>
      </c>
      <c r="F594" s="18">
        <v>0</v>
      </c>
      <c r="G594" s="18">
        <v>34.4</v>
      </c>
      <c r="H594" s="2">
        <v>0.40200000000000002</v>
      </c>
      <c r="I594" s="19">
        <v>44</v>
      </c>
      <c r="J594" t="str">
        <f t="shared" si="9"/>
        <v>Middle Age</v>
      </c>
      <c r="K594" t="s">
        <v>29</v>
      </c>
      <c r="L594">
        <v>1</v>
      </c>
    </row>
    <row r="595" spans="1:12" x14ac:dyDescent="0.25">
      <c r="A595">
        <v>594</v>
      </c>
      <c r="B595" s="19">
        <v>2</v>
      </c>
      <c r="C595" s="18">
        <v>82</v>
      </c>
      <c r="D595" s="18">
        <v>52</v>
      </c>
      <c r="E595" s="18">
        <v>22</v>
      </c>
      <c r="F595" s="18">
        <v>115</v>
      </c>
      <c r="G595" s="18">
        <v>28.5</v>
      </c>
      <c r="H595" s="2">
        <v>1.6990000000000001</v>
      </c>
      <c r="I595" s="19">
        <v>25</v>
      </c>
      <c r="J595" t="str">
        <f t="shared" si="9"/>
        <v>Adolescent</v>
      </c>
      <c r="K595" t="s">
        <v>30</v>
      </c>
      <c r="L595">
        <v>0</v>
      </c>
    </row>
    <row r="596" spans="1:12" x14ac:dyDescent="0.25">
      <c r="A596">
        <v>595</v>
      </c>
      <c r="B596" s="19">
        <v>6</v>
      </c>
      <c r="C596" s="18">
        <v>123</v>
      </c>
      <c r="D596" s="18">
        <v>72</v>
      </c>
      <c r="E596" s="18">
        <v>45</v>
      </c>
      <c r="F596" s="18">
        <v>230</v>
      </c>
      <c r="G596" s="18">
        <v>33.6</v>
      </c>
      <c r="H596" s="2">
        <v>0.73299999999999998</v>
      </c>
      <c r="I596" s="19">
        <v>34</v>
      </c>
      <c r="J596" t="str">
        <f t="shared" si="9"/>
        <v>Middle Age</v>
      </c>
      <c r="K596" t="s">
        <v>30</v>
      </c>
      <c r="L596">
        <v>0</v>
      </c>
    </row>
    <row r="597" spans="1:12" x14ac:dyDescent="0.25">
      <c r="A597">
        <v>596</v>
      </c>
      <c r="B597" s="19">
        <v>0</v>
      </c>
      <c r="C597" s="18">
        <v>188</v>
      </c>
      <c r="D597" s="18">
        <v>82</v>
      </c>
      <c r="E597" s="18">
        <v>14</v>
      </c>
      <c r="F597" s="18">
        <v>185</v>
      </c>
      <c r="G597" s="18">
        <v>32</v>
      </c>
      <c r="H597" s="2">
        <v>0.68200000000000005</v>
      </c>
      <c r="I597" s="19">
        <v>22</v>
      </c>
      <c r="J597" t="str">
        <f t="shared" si="9"/>
        <v>Adolescent</v>
      </c>
      <c r="K597" t="s">
        <v>29</v>
      </c>
      <c r="L597">
        <v>1</v>
      </c>
    </row>
    <row r="598" spans="1:12" x14ac:dyDescent="0.25">
      <c r="A598">
        <v>597</v>
      </c>
      <c r="B598" s="19">
        <v>0</v>
      </c>
      <c r="C598" s="18">
        <v>67</v>
      </c>
      <c r="D598" s="18">
        <v>76</v>
      </c>
      <c r="E598" s="18">
        <v>0</v>
      </c>
      <c r="F598" s="18">
        <v>0</v>
      </c>
      <c r="G598" s="18">
        <v>45.3</v>
      </c>
      <c r="H598" s="2">
        <v>0.19400000000000001</v>
      </c>
      <c r="I598" s="19">
        <v>46</v>
      </c>
      <c r="J598" t="str">
        <f t="shared" si="9"/>
        <v>Middle Age</v>
      </c>
      <c r="K598" t="s">
        <v>30</v>
      </c>
      <c r="L598">
        <v>0</v>
      </c>
    </row>
    <row r="599" spans="1:12" x14ac:dyDescent="0.25">
      <c r="A599">
        <v>598</v>
      </c>
      <c r="B599" s="19">
        <v>1</v>
      </c>
      <c r="C599" s="18">
        <v>89</v>
      </c>
      <c r="D599" s="18">
        <v>24</v>
      </c>
      <c r="E599" s="18">
        <v>19</v>
      </c>
      <c r="F599" s="18">
        <v>25</v>
      </c>
      <c r="G599" s="18">
        <v>27.8</v>
      </c>
      <c r="H599" s="2">
        <v>0.55900000000000005</v>
      </c>
      <c r="I599" s="19">
        <v>21</v>
      </c>
      <c r="J599" t="str">
        <f t="shared" si="9"/>
        <v>Adolescent</v>
      </c>
      <c r="K599" t="s">
        <v>30</v>
      </c>
      <c r="L599">
        <v>0</v>
      </c>
    </row>
    <row r="600" spans="1:12" x14ac:dyDescent="0.25">
      <c r="A600">
        <v>599</v>
      </c>
      <c r="B600" s="19">
        <v>1</v>
      </c>
      <c r="C600" s="18">
        <v>173</v>
      </c>
      <c r="D600" s="18">
        <v>74</v>
      </c>
      <c r="E600" s="18">
        <v>0</v>
      </c>
      <c r="F600" s="18">
        <v>0</v>
      </c>
      <c r="G600" s="18">
        <v>36.799999999999997</v>
      </c>
      <c r="H600" s="2">
        <v>8.7999999999999995E-2</v>
      </c>
      <c r="I600" s="19">
        <v>38</v>
      </c>
      <c r="J600" t="str">
        <f t="shared" si="9"/>
        <v>Middle Age</v>
      </c>
      <c r="K600" t="s">
        <v>29</v>
      </c>
      <c r="L600">
        <v>1</v>
      </c>
    </row>
    <row r="601" spans="1:12" x14ac:dyDescent="0.25">
      <c r="A601">
        <v>600</v>
      </c>
      <c r="B601" s="19">
        <v>1</v>
      </c>
      <c r="C601" s="18">
        <v>109</v>
      </c>
      <c r="D601" s="18">
        <v>38</v>
      </c>
      <c r="E601" s="18">
        <v>18</v>
      </c>
      <c r="F601" s="18">
        <v>120</v>
      </c>
      <c r="G601" s="18">
        <v>23.1</v>
      </c>
      <c r="H601" s="2">
        <v>0.40699999999999997</v>
      </c>
      <c r="I601" s="19">
        <v>26</v>
      </c>
      <c r="J601" t="str">
        <f t="shared" si="9"/>
        <v>Adolescent</v>
      </c>
      <c r="K601" t="s">
        <v>30</v>
      </c>
      <c r="L601">
        <v>0</v>
      </c>
    </row>
    <row r="602" spans="1:12" x14ac:dyDescent="0.25">
      <c r="A602">
        <v>601</v>
      </c>
      <c r="B602" s="19">
        <v>1</v>
      </c>
      <c r="C602" s="18">
        <v>108</v>
      </c>
      <c r="D602" s="18">
        <v>88</v>
      </c>
      <c r="E602" s="18">
        <v>19</v>
      </c>
      <c r="F602" s="18">
        <v>0</v>
      </c>
      <c r="G602" s="18">
        <v>27.1</v>
      </c>
      <c r="H602" s="2">
        <v>0.4</v>
      </c>
      <c r="I602" s="19">
        <v>24</v>
      </c>
      <c r="J602" t="str">
        <f t="shared" si="9"/>
        <v>Adolescent</v>
      </c>
      <c r="K602" t="s">
        <v>30</v>
      </c>
      <c r="L602">
        <v>0</v>
      </c>
    </row>
    <row r="603" spans="1:12" x14ac:dyDescent="0.25">
      <c r="A603">
        <v>602</v>
      </c>
      <c r="B603" s="19">
        <v>6</v>
      </c>
      <c r="C603" s="18">
        <v>96</v>
      </c>
      <c r="D603" s="18">
        <v>0</v>
      </c>
      <c r="E603" s="18">
        <v>0</v>
      </c>
      <c r="F603" s="18">
        <v>0</v>
      </c>
      <c r="G603" s="18">
        <v>23.7</v>
      </c>
      <c r="H603" s="2">
        <v>0.19</v>
      </c>
      <c r="I603" s="19">
        <v>28</v>
      </c>
      <c r="J603" t="str">
        <f t="shared" si="9"/>
        <v>Adolescent</v>
      </c>
      <c r="K603" t="s">
        <v>30</v>
      </c>
      <c r="L603">
        <v>0</v>
      </c>
    </row>
    <row r="604" spans="1:12" x14ac:dyDescent="0.25">
      <c r="A604">
        <v>603</v>
      </c>
      <c r="B604" s="19">
        <v>1</v>
      </c>
      <c r="C604" s="18">
        <v>124</v>
      </c>
      <c r="D604" s="18">
        <v>74</v>
      </c>
      <c r="E604" s="18">
        <v>36</v>
      </c>
      <c r="F604" s="18">
        <v>0</v>
      </c>
      <c r="G604" s="18">
        <v>27.8</v>
      </c>
      <c r="H604" s="2">
        <v>0.1</v>
      </c>
      <c r="I604" s="19">
        <v>30</v>
      </c>
      <c r="J604" t="str">
        <f t="shared" si="9"/>
        <v>Adolescent</v>
      </c>
      <c r="K604" t="s">
        <v>30</v>
      </c>
      <c r="L604">
        <v>0</v>
      </c>
    </row>
    <row r="605" spans="1:12" x14ac:dyDescent="0.25">
      <c r="A605">
        <v>604</v>
      </c>
      <c r="B605" s="19">
        <v>7</v>
      </c>
      <c r="C605" s="18">
        <v>150</v>
      </c>
      <c r="D605" s="18">
        <v>78</v>
      </c>
      <c r="E605" s="18">
        <v>29</v>
      </c>
      <c r="F605" s="18">
        <v>126</v>
      </c>
      <c r="G605" s="18">
        <v>35.200000000000003</v>
      </c>
      <c r="H605" s="2">
        <v>0.69199999999999995</v>
      </c>
      <c r="I605" s="19">
        <v>54</v>
      </c>
      <c r="J605" t="str">
        <f t="shared" si="9"/>
        <v>old</v>
      </c>
      <c r="K605" t="s">
        <v>29</v>
      </c>
      <c r="L605">
        <v>1</v>
      </c>
    </row>
    <row r="606" spans="1:12" x14ac:dyDescent="0.25">
      <c r="A606">
        <v>605</v>
      </c>
      <c r="B606" s="19">
        <v>4</v>
      </c>
      <c r="C606" s="18">
        <v>183</v>
      </c>
      <c r="D606" s="18">
        <v>0</v>
      </c>
      <c r="E606" s="18">
        <v>0</v>
      </c>
      <c r="F606" s="18">
        <v>0</v>
      </c>
      <c r="G606" s="18">
        <v>28.4</v>
      </c>
      <c r="H606" s="2">
        <v>0.21199999999999999</v>
      </c>
      <c r="I606" s="19">
        <v>36</v>
      </c>
      <c r="J606" t="str">
        <f t="shared" si="9"/>
        <v>Middle Age</v>
      </c>
      <c r="K606" t="s">
        <v>29</v>
      </c>
      <c r="L606">
        <v>1</v>
      </c>
    </row>
    <row r="607" spans="1:12" x14ac:dyDescent="0.25">
      <c r="A607">
        <v>606</v>
      </c>
      <c r="B607" s="19">
        <v>1</v>
      </c>
      <c r="C607" s="18">
        <v>124</v>
      </c>
      <c r="D607" s="18">
        <v>60</v>
      </c>
      <c r="E607" s="18">
        <v>32</v>
      </c>
      <c r="F607" s="18">
        <v>0</v>
      </c>
      <c r="G607" s="18">
        <v>35.799999999999997</v>
      </c>
      <c r="H607" s="2">
        <v>0.51400000000000001</v>
      </c>
      <c r="I607" s="19">
        <v>21</v>
      </c>
      <c r="J607" t="str">
        <f t="shared" si="9"/>
        <v>Adolescent</v>
      </c>
      <c r="K607" t="s">
        <v>30</v>
      </c>
      <c r="L607">
        <v>0</v>
      </c>
    </row>
    <row r="608" spans="1:12" x14ac:dyDescent="0.25">
      <c r="A608">
        <v>607</v>
      </c>
      <c r="B608" s="19">
        <v>1</v>
      </c>
      <c r="C608" s="18">
        <v>181</v>
      </c>
      <c r="D608" s="18">
        <v>78</v>
      </c>
      <c r="E608" s="18">
        <v>42</v>
      </c>
      <c r="F608" s="18">
        <v>293</v>
      </c>
      <c r="G608" s="18">
        <v>40</v>
      </c>
      <c r="H608" s="2">
        <v>1.258</v>
      </c>
      <c r="I608" s="19">
        <v>22</v>
      </c>
      <c r="J608" t="str">
        <f t="shared" si="9"/>
        <v>Adolescent</v>
      </c>
      <c r="K608" t="s">
        <v>29</v>
      </c>
      <c r="L608">
        <v>1</v>
      </c>
    </row>
    <row r="609" spans="1:12" x14ac:dyDescent="0.25">
      <c r="A609">
        <v>608</v>
      </c>
      <c r="B609" s="19">
        <v>1</v>
      </c>
      <c r="C609" s="18">
        <v>92</v>
      </c>
      <c r="D609" s="18">
        <v>62</v>
      </c>
      <c r="E609" s="18">
        <v>25</v>
      </c>
      <c r="F609" s="18">
        <v>41</v>
      </c>
      <c r="G609" s="18">
        <v>19.5</v>
      </c>
      <c r="H609" s="2">
        <v>0.48199999999999998</v>
      </c>
      <c r="I609" s="19">
        <v>25</v>
      </c>
      <c r="J609" t="str">
        <f t="shared" si="9"/>
        <v>Adolescent</v>
      </c>
      <c r="K609" t="s">
        <v>30</v>
      </c>
      <c r="L609">
        <v>0</v>
      </c>
    </row>
    <row r="610" spans="1:12" x14ac:dyDescent="0.25">
      <c r="A610">
        <v>609</v>
      </c>
      <c r="B610" s="19">
        <v>0</v>
      </c>
      <c r="C610" s="18">
        <v>152</v>
      </c>
      <c r="D610" s="18">
        <v>82</v>
      </c>
      <c r="E610" s="18">
        <v>39</v>
      </c>
      <c r="F610" s="18">
        <v>272</v>
      </c>
      <c r="G610" s="18">
        <v>41.5</v>
      </c>
      <c r="H610" s="2">
        <v>0.27</v>
      </c>
      <c r="I610" s="19">
        <v>27</v>
      </c>
      <c r="J610" t="str">
        <f t="shared" si="9"/>
        <v>Adolescent</v>
      </c>
      <c r="K610" t="s">
        <v>30</v>
      </c>
      <c r="L610">
        <v>0</v>
      </c>
    </row>
    <row r="611" spans="1:12" x14ac:dyDescent="0.25">
      <c r="A611">
        <v>610</v>
      </c>
      <c r="B611" s="19">
        <v>1</v>
      </c>
      <c r="C611" s="18">
        <v>111</v>
      </c>
      <c r="D611" s="18">
        <v>62</v>
      </c>
      <c r="E611" s="18">
        <v>13</v>
      </c>
      <c r="F611" s="18">
        <v>182</v>
      </c>
      <c r="G611" s="18">
        <v>24</v>
      </c>
      <c r="H611" s="2">
        <v>0.13800000000000001</v>
      </c>
      <c r="I611" s="19">
        <v>23</v>
      </c>
      <c r="J611" t="str">
        <f t="shared" si="9"/>
        <v>Adolescent</v>
      </c>
      <c r="K611" t="s">
        <v>30</v>
      </c>
      <c r="L611">
        <v>0</v>
      </c>
    </row>
    <row r="612" spans="1:12" x14ac:dyDescent="0.25">
      <c r="A612">
        <v>611</v>
      </c>
      <c r="B612" s="19">
        <v>3</v>
      </c>
      <c r="C612" s="18">
        <v>106</v>
      </c>
      <c r="D612" s="18">
        <v>54</v>
      </c>
      <c r="E612" s="18">
        <v>21</v>
      </c>
      <c r="F612" s="18">
        <v>158</v>
      </c>
      <c r="G612" s="18">
        <v>30.9</v>
      </c>
      <c r="H612" s="2">
        <v>0.29199999999999998</v>
      </c>
      <c r="I612" s="19">
        <v>24</v>
      </c>
      <c r="J612" t="str">
        <f t="shared" si="9"/>
        <v>Adolescent</v>
      </c>
      <c r="K612" t="s">
        <v>30</v>
      </c>
      <c r="L612">
        <v>0</v>
      </c>
    </row>
    <row r="613" spans="1:12" x14ac:dyDescent="0.25">
      <c r="A613">
        <v>612</v>
      </c>
      <c r="B613" s="19">
        <v>3</v>
      </c>
      <c r="C613" s="18">
        <v>174</v>
      </c>
      <c r="D613" s="18">
        <v>58</v>
      </c>
      <c r="E613" s="18">
        <v>22</v>
      </c>
      <c r="F613" s="18">
        <v>194</v>
      </c>
      <c r="G613" s="18">
        <v>32.9</v>
      </c>
      <c r="H613" s="2">
        <v>0.59299999999999997</v>
      </c>
      <c r="I613" s="19">
        <v>36</v>
      </c>
      <c r="J613" t="str">
        <f t="shared" si="9"/>
        <v>Middle Age</v>
      </c>
      <c r="K613" t="s">
        <v>29</v>
      </c>
      <c r="L613">
        <v>1</v>
      </c>
    </row>
    <row r="614" spans="1:12" x14ac:dyDescent="0.25">
      <c r="A614">
        <v>613</v>
      </c>
      <c r="B614" s="19">
        <v>7</v>
      </c>
      <c r="C614" s="18">
        <v>168</v>
      </c>
      <c r="D614" s="18">
        <v>88</v>
      </c>
      <c r="E614" s="18">
        <v>42</v>
      </c>
      <c r="F614" s="18">
        <v>321</v>
      </c>
      <c r="G614" s="18">
        <v>38.200000000000003</v>
      </c>
      <c r="H614" s="2">
        <v>0.78700000000000003</v>
      </c>
      <c r="I614" s="19">
        <v>40</v>
      </c>
      <c r="J614" t="str">
        <f t="shared" si="9"/>
        <v>Middle Age</v>
      </c>
      <c r="K614" t="s">
        <v>29</v>
      </c>
      <c r="L614">
        <v>1</v>
      </c>
    </row>
    <row r="615" spans="1:12" x14ac:dyDescent="0.25">
      <c r="A615">
        <v>614</v>
      </c>
      <c r="B615" s="19">
        <v>6</v>
      </c>
      <c r="C615" s="18">
        <v>105</v>
      </c>
      <c r="D615" s="18">
        <v>80</v>
      </c>
      <c r="E615" s="18">
        <v>28</v>
      </c>
      <c r="F615" s="18">
        <v>0</v>
      </c>
      <c r="G615" s="18">
        <v>32.5</v>
      </c>
      <c r="H615" s="2">
        <v>0.878</v>
      </c>
      <c r="I615" s="19">
        <v>26</v>
      </c>
      <c r="J615" t="str">
        <f t="shared" si="9"/>
        <v>Adolescent</v>
      </c>
      <c r="K615" t="s">
        <v>30</v>
      </c>
      <c r="L615">
        <v>0</v>
      </c>
    </row>
    <row r="616" spans="1:12" x14ac:dyDescent="0.25">
      <c r="A616">
        <v>615</v>
      </c>
      <c r="B616" s="19">
        <v>11</v>
      </c>
      <c r="C616" s="18">
        <v>138</v>
      </c>
      <c r="D616" s="18">
        <v>74</v>
      </c>
      <c r="E616" s="18">
        <v>26</v>
      </c>
      <c r="F616" s="18">
        <v>144</v>
      </c>
      <c r="G616" s="18">
        <v>36.1</v>
      </c>
      <c r="H616" s="2">
        <v>0.55700000000000005</v>
      </c>
      <c r="I616" s="19">
        <v>50</v>
      </c>
      <c r="J616" t="str">
        <f t="shared" si="9"/>
        <v>old</v>
      </c>
      <c r="K616" t="s">
        <v>29</v>
      </c>
      <c r="L616">
        <v>1</v>
      </c>
    </row>
    <row r="617" spans="1:12" x14ac:dyDescent="0.25">
      <c r="A617">
        <v>616</v>
      </c>
      <c r="B617" s="19">
        <v>3</v>
      </c>
      <c r="C617" s="18">
        <v>106</v>
      </c>
      <c r="D617" s="18">
        <v>72</v>
      </c>
      <c r="E617" s="18">
        <v>0</v>
      </c>
      <c r="F617" s="18">
        <v>0</v>
      </c>
      <c r="G617" s="18">
        <v>25.8</v>
      </c>
      <c r="H617" s="2">
        <v>0.20699999999999999</v>
      </c>
      <c r="I617" s="19">
        <v>27</v>
      </c>
      <c r="J617" t="str">
        <f t="shared" si="9"/>
        <v>Adolescent</v>
      </c>
      <c r="K617" t="s">
        <v>30</v>
      </c>
      <c r="L617">
        <v>0</v>
      </c>
    </row>
    <row r="618" spans="1:12" x14ac:dyDescent="0.25">
      <c r="A618">
        <v>617</v>
      </c>
      <c r="B618" s="19">
        <v>6</v>
      </c>
      <c r="C618" s="18">
        <v>117</v>
      </c>
      <c r="D618" s="18">
        <v>96</v>
      </c>
      <c r="E618" s="18">
        <v>0</v>
      </c>
      <c r="F618" s="18">
        <v>0</v>
      </c>
      <c r="G618" s="18">
        <v>28.7</v>
      </c>
      <c r="H618" s="2">
        <v>0.157</v>
      </c>
      <c r="I618" s="19">
        <v>30</v>
      </c>
      <c r="J618" t="str">
        <f t="shared" si="9"/>
        <v>Adolescent</v>
      </c>
      <c r="K618" t="s">
        <v>30</v>
      </c>
      <c r="L618">
        <v>0</v>
      </c>
    </row>
    <row r="619" spans="1:12" x14ac:dyDescent="0.25">
      <c r="A619">
        <v>618</v>
      </c>
      <c r="B619" s="19">
        <v>2</v>
      </c>
      <c r="C619" s="18">
        <v>68</v>
      </c>
      <c r="D619" s="18">
        <v>62</v>
      </c>
      <c r="E619" s="18">
        <v>13</v>
      </c>
      <c r="F619" s="18">
        <v>15</v>
      </c>
      <c r="G619" s="18">
        <v>20.100000000000001</v>
      </c>
      <c r="H619" s="2">
        <v>0.25700000000000001</v>
      </c>
      <c r="I619" s="19">
        <v>23</v>
      </c>
      <c r="J619" t="str">
        <f t="shared" si="9"/>
        <v>Adolescent</v>
      </c>
      <c r="K619" t="s">
        <v>30</v>
      </c>
      <c r="L619">
        <v>0</v>
      </c>
    </row>
    <row r="620" spans="1:12" x14ac:dyDescent="0.25">
      <c r="A620">
        <v>619</v>
      </c>
      <c r="B620" s="19">
        <v>9</v>
      </c>
      <c r="C620" s="18">
        <v>112</v>
      </c>
      <c r="D620" s="18">
        <v>82</v>
      </c>
      <c r="E620" s="18">
        <v>24</v>
      </c>
      <c r="F620" s="18">
        <v>0</v>
      </c>
      <c r="G620" s="18">
        <v>28.2</v>
      </c>
      <c r="H620" s="2">
        <v>1.282</v>
      </c>
      <c r="I620" s="19">
        <v>50</v>
      </c>
      <c r="J620" t="str">
        <f t="shared" si="9"/>
        <v>old</v>
      </c>
      <c r="K620" t="s">
        <v>29</v>
      </c>
      <c r="L620">
        <v>1</v>
      </c>
    </row>
    <row r="621" spans="1:12" x14ac:dyDescent="0.25">
      <c r="A621">
        <v>620</v>
      </c>
      <c r="B621" s="19">
        <v>0</v>
      </c>
      <c r="C621" s="18">
        <v>119</v>
      </c>
      <c r="D621" s="18">
        <v>0</v>
      </c>
      <c r="E621" s="18">
        <v>0</v>
      </c>
      <c r="F621" s="18">
        <v>0</v>
      </c>
      <c r="G621" s="18">
        <v>32.4</v>
      </c>
      <c r="H621" s="2">
        <v>0.14099999999999999</v>
      </c>
      <c r="I621" s="19">
        <v>24</v>
      </c>
      <c r="J621" t="str">
        <f t="shared" si="9"/>
        <v>Adolescent</v>
      </c>
      <c r="K621" t="s">
        <v>29</v>
      </c>
      <c r="L621">
        <v>1</v>
      </c>
    </row>
    <row r="622" spans="1:12" x14ac:dyDescent="0.25">
      <c r="A622">
        <v>621</v>
      </c>
      <c r="B622" s="19">
        <v>2</v>
      </c>
      <c r="C622" s="18">
        <v>112</v>
      </c>
      <c r="D622" s="18">
        <v>86</v>
      </c>
      <c r="E622" s="18">
        <v>42</v>
      </c>
      <c r="F622" s="18">
        <v>160</v>
      </c>
      <c r="G622" s="18">
        <v>38.4</v>
      </c>
      <c r="H622" s="2">
        <v>0.246</v>
      </c>
      <c r="I622" s="19">
        <v>28</v>
      </c>
      <c r="J622" t="str">
        <f t="shared" si="9"/>
        <v>Adolescent</v>
      </c>
      <c r="K622" t="s">
        <v>30</v>
      </c>
      <c r="L622">
        <v>0</v>
      </c>
    </row>
    <row r="623" spans="1:12" x14ac:dyDescent="0.25">
      <c r="A623">
        <v>622</v>
      </c>
      <c r="B623" s="19">
        <v>2</v>
      </c>
      <c r="C623" s="18">
        <v>92</v>
      </c>
      <c r="D623" s="18">
        <v>76</v>
      </c>
      <c r="E623" s="18">
        <v>20</v>
      </c>
      <c r="F623" s="18">
        <v>0</v>
      </c>
      <c r="G623" s="18">
        <v>24.2</v>
      </c>
      <c r="H623" s="2">
        <v>1.698</v>
      </c>
      <c r="I623" s="19">
        <v>28</v>
      </c>
      <c r="J623" t="str">
        <f t="shared" si="9"/>
        <v>Adolescent</v>
      </c>
      <c r="K623" t="s">
        <v>30</v>
      </c>
      <c r="L623">
        <v>0</v>
      </c>
    </row>
    <row r="624" spans="1:12" x14ac:dyDescent="0.25">
      <c r="A624">
        <v>623</v>
      </c>
      <c r="B624" s="19">
        <v>6</v>
      </c>
      <c r="C624" s="18">
        <v>183</v>
      </c>
      <c r="D624" s="18">
        <v>94</v>
      </c>
      <c r="E624" s="18">
        <v>0</v>
      </c>
      <c r="F624" s="18">
        <v>0</v>
      </c>
      <c r="G624" s="18">
        <v>40.799999999999997</v>
      </c>
      <c r="H624" s="2">
        <v>1.4610000000000001</v>
      </c>
      <c r="I624" s="19">
        <v>45</v>
      </c>
      <c r="J624" t="str">
        <f t="shared" si="9"/>
        <v>Middle Age</v>
      </c>
      <c r="K624" t="s">
        <v>30</v>
      </c>
      <c r="L624">
        <v>0</v>
      </c>
    </row>
    <row r="625" spans="1:12" x14ac:dyDescent="0.25">
      <c r="A625">
        <v>624</v>
      </c>
      <c r="B625" s="19">
        <v>0</v>
      </c>
      <c r="C625" s="18">
        <v>94</v>
      </c>
      <c r="D625" s="18">
        <v>70</v>
      </c>
      <c r="E625" s="18">
        <v>27</v>
      </c>
      <c r="F625" s="18">
        <v>115</v>
      </c>
      <c r="G625" s="18">
        <v>43.5</v>
      </c>
      <c r="H625" s="2">
        <v>0.34699999999999998</v>
      </c>
      <c r="I625" s="19">
        <v>21</v>
      </c>
      <c r="J625" t="str">
        <f t="shared" si="9"/>
        <v>Adolescent</v>
      </c>
      <c r="K625" t="s">
        <v>30</v>
      </c>
      <c r="L625">
        <v>0</v>
      </c>
    </row>
    <row r="626" spans="1:12" x14ac:dyDescent="0.25">
      <c r="A626">
        <v>625</v>
      </c>
      <c r="B626" s="19">
        <v>2</v>
      </c>
      <c r="C626" s="18">
        <v>108</v>
      </c>
      <c r="D626" s="18">
        <v>64</v>
      </c>
      <c r="E626" s="18">
        <v>0</v>
      </c>
      <c r="F626" s="18">
        <v>0</v>
      </c>
      <c r="G626" s="18">
        <v>30.8</v>
      </c>
      <c r="H626" s="2">
        <v>0.158</v>
      </c>
      <c r="I626" s="19">
        <v>21</v>
      </c>
      <c r="J626" t="str">
        <f t="shared" si="9"/>
        <v>Adolescent</v>
      </c>
      <c r="K626" t="s">
        <v>30</v>
      </c>
      <c r="L626">
        <v>0</v>
      </c>
    </row>
    <row r="627" spans="1:12" x14ac:dyDescent="0.25">
      <c r="A627">
        <v>626</v>
      </c>
      <c r="B627" s="19">
        <v>4</v>
      </c>
      <c r="C627" s="18">
        <v>90</v>
      </c>
      <c r="D627" s="18">
        <v>88</v>
      </c>
      <c r="E627" s="18">
        <v>47</v>
      </c>
      <c r="F627" s="18">
        <v>54</v>
      </c>
      <c r="G627" s="18">
        <v>37.700000000000003</v>
      </c>
      <c r="H627" s="2">
        <v>0.36199999999999999</v>
      </c>
      <c r="I627" s="19">
        <v>29</v>
      </c>
      <c r="J627" t="str">
        <f t="shared" si="9"/>
        <v>Adolescent</v>
      </c>
      <c r="K627" t="s">
        <v>30</v>
      </c>
      <c r="L627">
        <v>0</v>
      </c>
    </row>
    <row r="628" spans="1:12" x14ac:dyDescent="0.25">
      <c r="A628">
        <v>627</v>
      </c>
      <c r="B628" s="19">
        <v>0</v>
      </c>
      <c r="C628" s="18">
        <v>125</v>
      </c>
      <c r="D628" s="18">
        <v>68</v>
      </c>
      <c r="E628" s="18">
        <v>0</v>
      </c>
      <c r="F628" s="18">
        <v>0</v>
      </c>
      <c r="G628" s="18">
        <v>24.7</v>
      </c>
      <c r="H628" s="2">
        <v>0.20599999999999999</v>
      </c>
      <c r="I628" s="19">
        <v>21</v>
      </c>
      <c r="J628" t="str">
        <f t="shared" si="9"/>
        <v>Adolescent</v>
      </c>
      <c r="K628" t="s">
        <v>30</v>
      </c>
      <c r="L628">
        <v>0</v>
      </c>
    </row>
    <row r="629" spans="1:12" x14ac:dyDescent="0.25">
      <c r="A629">
        <v>628</v>
      </c>
      <c r="B629" s="19">
        <v>0</v>
      </c>
      <c r="C629" s="18">
        <v>132</v>
      </c>
      <c r="D629" s="18">
        <v>78</v>
      </c>
      <c r="E629" s="18">
        <v>0</v>
      </c>
      <c r="F629" s="18">
        <v>0</v>
      </c>
      <c r="G629" s="18">
        <v>32.4</v>
      </c>
      <c r="H629" s="2">
        <v>0.39300000000000002</v>
      </c>
      <c r="I629" s="19">
        <v>21</v>
      </c>
      <c r="J629" t="str">
        <f t="shared" si="9"/>
        <v>Adolescent</v>
      </c>
      <c r="K629" t="s">
        <v>30</v>
      </c>
      <c r="L629">
        <v>0</v>
      </c>
    </row>
    <row r="630" spans="1:12" x14ac:dyDescent="0.25">
      <c r="A630">
        <v>629</v>
      </c>
      <c r="B630" s="19">
        <v>5</v>
      </c>
      <c r="C630" s="18">
        <v>128</v>
      </c>
      <c r="D630" s="18">
        <v>80</v>
      </c>
      <c r="E630" s="18">
        <v>0</v>
      </c>
      <c r="F630" s="18">
        <v>0</v>
      </c>
      <c r="G630" s="18">
        <v>34.6</v>
      </c>
      <c r="H630" s="2">
        <v>0.14399999999999999</v>
      </c>
      <c r="I630" s="19">
        <v>45</v>
      </c>
      <c r="J630" t="str">
        <f t="shared" si="9"/>
        <v>Middle Age</v>
      </c>
      <c r="K630" t="s">
        <v>30</v>
      </c>
      <c r="L630">
        <v>0</v>
      </c>
    </row>
    <row r="631" spans="1:12" x14ac:dyDescent="0.25">
      <c r="A631">
        <v>630</v>
      </c>
      <c r="B631" s="19">
        <v>4</v>
      </c>
      <c r="C631" s="18">
        <v>94</v>
      </c>
      <c r="D631" s="18">
        <v>65</v>
      </c>
      <c r="E631" s="18">
        <v>22</v>
      </c>
      <c r="F631" s="18">
        <v>0</v>
      </c>
      <c r="G631" s="18">
        <v>24.7</v>
      </c>
      <c r="H631" s="2">
        <v>0.14799999999999999</v>
      </c>
      <c r="I631" s="19">
        <v>21</v>
      </c>
      <c r="J631" t="str">
        <f t="shared" si="9"/>
        <v>Adolescent</v>
      </c>
      <c r="K631" t="s">
        <v>30</v>
      </c>
      <c r="L631">
        <v>0</v>
      </c>
    </row>
    <row r="632" spans="1:12" x14ac:dyDescent="0.25">
      <c r="A632">
        <v>631</v>
      </c>
      <c r="B632" s="19">
        <v>7</v>
      </c>
      <c r="C632" s="18">
        <v>114</v>
      </c>
      <c r="D632" s="18">
        <v>64</v>
      </c>
      <c r="E632" s="18">
        <v>0</v>
      </c>
      <c r="F632" s="18">
        <v>0</v>
      </c>
      <c r="G632" s="18">
        <v>27.4</v>
      </c>
      <c r="H632" s="2">
        <v>0.73199999999999998</v>
      </c>
      <c r="I632" s="19">
        <v>34</v>
      </c>
      <c r="J632" t="str">
        <f t="shared" si="9"/>
        <v>Middle Age</v>
      </c>
      <c r="K632" t="s">
        <v>29</v>
      </c>
      <c r="L632">
        <v>1</v>
      </c>
    </row>
    <row r="633" spans="1:12" x14ac:dyDescent="0.25">
      <c r="A633">
        <v>632</v>
      </c>
      <c r="B633" s="19">
        <v>0</v>
      </c>
      <c r="C633" s="18">
        <v>102</v>
      </c>
      <c r="D633" s="18">
        <v>78</v>
      </c>
      <c r="E633" s="18">
        <v>40</v>
      </c>
      <c r="F633" s="18">
        <v>90</v>
      </c>
      <c r="G633" s="18">
        <v>34.5</v>
      </c>
      <c r="H633" s="2">
        <v>0.23799999999999999</v>
      </c>
      <c r="I633" s="19">
        <v>24</v>
      </c>
      <c r="J633" t="str">
        <f t="shared" si="9"/>
        <v>Adolescent</v>
      </c>
      <c r="K633" t="s">
        <v>30</v>
      </c>
      <c r="L633">
        <v>0</v>
      </c>
    </row>
    <row r="634" spans="1:12" x14ac:dyDescent="0.25">
      <c r="A634">
        <v>633</v>
      </c>
      <c r="B634" s="19">
        <v>2</v>
      </c>
      <c r="C634" s="18">
        <v>111</v>
      </c>
      <c r="D634" s="18">
        <v>60</v>
      </c>
      <c r="E634" s="18">
        <v>0</v>
      </c>
      <c r="F634" s="18">
        <v>0</v>
      </c>
      <c r="G634" s="18">
        <v>26.2</v>
      </c>
      <c r="H634" s="2">
        <v>0.34300000000000003</v>
      </c>
      <c r="I634" s="19">
        <v>23</v>
      </c>
      <c r="J634" t="str">
        <f t="shared" si="9"/>
        <v>Adolescent</v>
      </c>
      <c r="K634" t="s">
        <v>30</v>
      </c>
      <c r="L634">
        <v>0</v>
      </c>
    </row>
    <row r="635" spans="1:12" x14ac:dyDescent="0.25">
      <c r="A635">
        <v>634</v>
      </c>
      <c r="B635" s="19">
        <v>1</v>
      </c>
      <c r="C635" s="18">
        <v>128</v>
      </c>
      <c r="D635" s="18">
        <v>82</v>
      </c>
      <c r="E635" s="18">
        <v>17</v>
      </c>
      <c r="F635" s="18">
        <v>183</v>
      </c>
      <c r="G635" s="18">
        <v>27.5</v>
      </c>
      <c r="H635" s="2">
        <v>0.115</v>
      </c>
      <c r="I635" s="19">
        <v>22</v>
      </c>
      <c r="J635" t="str">
        <f t="shared" si="9"/>
        <v>Adolescent</v>
      </c>
      <c r="K635" t="s">
        <v>30</v>
      </c>
      <c r="L635">
        <v>0</v>
      </c>
    </row>
    <row r="636" spans="1:12" x14ac:dyDescent="0.25">
      <c r="A636">
        <v>635</v>
      </c>
      <c r="B636" s="19">
        <v>10</v>
      </c>
      <c r="C636" s="18">
        <v>92</v>
      </c>
      <c r="D636" s="18">
        <v>62</v>
      </c>
      <c r="E636" s="18">
        <v>0</v>
      </c>
      <c r="F636" s="18">
        <v>0</v>
      </c>
      <c r="G636" s="18">
        <v>25.9</v>
      </c>
      <c r="H636" s="2">
        <v>0.16700000000000001</v>
      </c>
      <c r="I636" s="19">
        <v>31</v>
      </c>
      <c r="J636" t="str">
        <f t="shared" si="9"/>
        <v>Middle Age</v>
      </c>
      <c r="K636" t="s">
        <v>30</v>
      </c>
      <c r="L636">
        <v>0</v>
      </c>
    </row>
    <row r="637" spans="1:12" x14ac:dyDescent="0.25">
      <c r="A637">
        <v>636</v>
      </c>
      <c r="B637" s="19">
        <v>13</v>
      </c>
      <c r="C637" s="18">
        <v>104</v>
      </c>
      <c r="D637" s="18">
        <v>72</v>
      </c>
      <c r="E637" s="18">
        <v>0</v>
      </c>
      <c r="F637" s="18">
        <v>0</v>
      </c>
      <c r="G637" s="18">
        <v>31.2</v>
      </c>
      <c r="H637" s="2">
        <v>0.46500000000000002</v>
      </c>
      <c r="I637" s="19">
        <v>38</v>
      </c>
      <c r="J637" t="str">
        <f t="shared" si="9"/>
        <v>Middle Age</v>
      </c>
      <c r="K637" t="s">
        <v>29</v>
      </c>
      <c r="L637">
        <v>1</v>
      </c>
    </row>
    <row r="638" spans="1:12" x14ac:dyDescent="0.25">
      <c r="A638">
        <v>637</v>
      </c>
      <c r="B638" s="19">
        <v>5</v>
      </c>
      <c r="C638" s="18">
        <v>104</v>
      </c>
      <c r="D638" s="18">
        <v>74</v>
      </c>
      <c r="E638" s="18">
        <v>0</v>
      </c>
      <c r="F638" s="18">
        <v>0</v>
      </c>
      <c r="G638" s="18">
        <v>28.8</v>
      </c>
      <c r="H638" s="2">
        <v>0.153</v>
      </c>
      <c r="I638" s="19">
        <v>48</v>
      </c>
      <c r="J638" t="str">
        <f t="shared" si="9"/>
        <v>Middle Age</v>
      </c>
      <c r="K638" t="s">
        <v>30</v>
      </c>
      <c r="L638">
        <v>0</v>
      </c>
    </row>
    <row r="639" spans="1:12" x14ac:dyDescent="0.25">
      <c r="A639">
        <v>638</v>
      </c>
      <c r="B639" s="19">
        <v>2</v>
      </c>
      <c r="C639" s="18">
        <v>94</v>
      </c>
      <c r="D639" s="18">
        <v>76</v>
      </c>
      <c r="E639" s="18">
        <v>18</v>
      </c>
      <c r="F639" s="18">
        <v>66</v>
      </c>
      <c r="G639" s="18">
        <v>31.6</v>
      </c>
      <c r="H639" s="2">
        <v>0.64900000000000002</v>
      </c>
      <c r="I639" s="19">
        <v>23</v>
      </c>
      <c r="J639" t="str">
        <f t="shared" si="9"/>
        <v>Adolescent</v>
      </c>
      <c r="K639" t="s">
        <v>30</v>
      </c>
      <c r="L639">
        <v>0</v>
      </c>
    </row>
    <row r="640" spans="1:12" x14ac:dyDescent="0.25">
      <c r="A640">
        <v>639</v>
      </c>
      <c r="B640" s="19">
        <v>7</v>
      </c>
      <c r="C640" s="18">
        <v>97</v>
      </c>
      <c r="D640" s="18">
        <v>76</v>
      </c>
      <c r="E640" s="18">
        <v>32</v>
      </c>
      <c r="F640" s="18">
        <v>91</v>
      </c>
      <c r="G640" s="18">
        <v>40.9</v>
      </c>
      <c r="H640" s="2">
        <v>0.871</v>
      </c>
      <c r="I640" s="19">
        <v>32</v>
      </c>
      <c r="J640" t="str">
        <f t="shared" si="9"/>
        <v>Middle Age</v>
      </c>
      <c r="K640" t="s">
        <v>29</v>
      </c>
      <c r="L640">
        <v>1</v>
      </c>
    </row>
    <row r="641" spans="1:12" x14ac:dyDescent="0.25">
      <c r="A641">
        <v>640</v>
      </c>
      <c r="B641" s="19">
        <v>1</v>
      </c>
      <c r="C641" s="18">
        <v>100</v>
      </c>
      <c r="D641" s="18">
        <v>74</v>
      </c>
      <c r="E641" s="18">
        <v>12</v>
      </c>
      <c r="F641" s="18">
        <v>46</v>
      </c>
      <c r="G641" s="18">
        <v>19.5</v>
      </c>
      <c r="H641" s="2">
        <v>0.14899999999999999</v>
      </c>
      <c r="I641" s="19">
        <v>28</v>
      </c>
      <c r="J641" t="str">
        <f t="shared" si="9"/>
        <v>Adolescent</v>
      </c>
      <c r="K641" t="s">
        <v>30</v>
      </c>
      <c r="L641">
        <v>0</v>
      </c>
    </row>
    <row r="642" spans="1:12" x14ac:dyDescent="0.25">
      <c r="A642">
        <v>641</v>
      </c>
      <c r="B642" s="19">
        <v>0</v>
      </c>
      <c r="C642" s="18">
        <v>102</v>
      </c>
      <c r="D642" s="18">
        <v>86</v>
      </c>
      <c r="E642" s="18">
        <v>17</v>
      </c>
      <c r="F642" s="18">
        <v>105</v>
      </c>
      <c r="G642" s="18">
        <v>29.3</v>
      </c>
      <c r="H642" s="2">
        <v>0.69499999999999995</v>
      </c>
      <c r="I642" s="19">
        <v>27</v>
      </c>
      <c r="J642" t="str">
        <f t="shared" ref="J642:J705" si="10">IF(I642&gt;49,"old",IF(I642&gt;=31,"Middle Age",IF(I642&lt;31,"Adolescent","Invalid")))</f>
        <v>Adolescent</v>
      </c>
      <c r="K642" t="s">
        <v>30</v>
      </c>
      <c r="L642">
        <v>0</v>
      </c>
    </row>
    <row r="643" spans="1:12" x14ac:dyDescent="0.25">
      <c r="A643">
        <v>642</v>
      </c>
      <c r="B643" s="19">
        <v>4</v>
      </c>
      <c r="C643" s="18">
        <v>128</v>
      </c>
      <c r="D643" s="18">
        <v>70</v>
      </c>
      <c r="E643" s="18">
        <v>0</v>
      </c>
      <c r="F643" s="18">
        <v>0</v>
      </c>
      <c r="G643" s="18">
        <v>34.299999999999997</v>
      </c>
      <c r="H643" s="2">
        <v>0.30299999999999999</v>
      </c>
      <c r="I643" s="19">
        <v>24</v>
      </c>
      <c r="J643" t="str">
        <f t="shared" si="10"/>
        <v>Adolescent</v>
      </c>
      <c r="K643" t="s">
        <v>30</v>
      </c>
      <c r="L643">
        <v>0</v>
      </c>
    </row>
    <row r="644" spans="1:12" x14ac:dyDescent="0.25">
      <c r="A644">
        <v>643</v>
      </c>
      <c r="B644" s="19">
        <v>6</v>
      </c>
      <c r="C644" s="18">
        <v>147</v>
      </c>
      <c r="D644" s="18">
        <v>80</v>
      </c>
      <c r="E644" s="18">
        <v>0</v>
      </c>
      <c r="F644" s="18">
        <v>0</v>
      </c>
      <c r="G644" s="18">
        <v>29.5</v>
      </c>
      <c r="H644" s="2">
        <v>0.17799999999999999</v>
      </c>
      <c r="I644" s="19">
        <v>50</v>
      </c>
      <c r="J644" t="str">
        <f t="shared" si="10"/>
        <v>old</v>
      </c>
      <c r="K644" t="s">
        <v>29</v>
      </c>
      <c r="L644">
        <v>1</v>
      </c>
    </row>
    <row r="645" spans="1:12" x14ac:dyDescent="0.25">
      <c r="A645">
        <v>644</v>
      </c>
      <c r="B645" s="19">
        <v>4</v>
      </c>
      <c r="C645" s="18">
        <v>90</v>
      </c>
      <c r="D645" s="18">
        <v>0</v>
      </c>
      <c r="E645" s="18">
        <v>0</v>
      </c>
      <c r="F645" s="18">
        <v>0</v>
      </c>
      <c r="G645" s="18">
        <v>28</v>
      </c>
      <c r="H645" s="2">
        <v>0.61</v>
      </c>
      <c r="I645" s="19">
        <v>31</v>
      </c>
      <c r="J645" t="str">
        <f t="shared" si="10"/>
        <v>Middle Age</v>
      </c>
      <c r="K645" t="s">
        <v>30</v>
      </c>
      <c r="L645">
        <v>0</v>
      </c>
    </row>
    <row r="646" spans="1:12" x14ac:dyDescent="0.25">
      <c r="A646">
        <v>645</v>
      </c>
      <c r="B646" s="19">
        <v>3</v>
      </c>
      <c r="C646" s="18">
        <v>103</v>
      </c>
      <c r="D646" s="18">
        <v>72</v>
      </c>
      <c r="E646" s="18">
        <v>30</v>
      </c>
      <c r="F646" s="18">
        <v>152</v>
      </c>
      <c r="G646" s="18">
        <v>27.6</v>
      </c>
      <c r="H646" s="2">
        <v>0.73</v>
      </c>
      <c r="I646" s="19">
        <v>27</v>
      </c>
      <c r="J646" t="str">
        <f t="shared" si="10"/>
        <v>Adolescent</v>
      </c>
      <c r="K646" t="s">
        <v>30</v>
      </c>
      <c r="L646">
        <v>0</v>
      </c>
    </row>
    <row r="647" spans="1:12" x14ac:dyDescent="0.25">
      <c r="A647">
        <v>646</v>
      </c>
      <c r="B647" s="19">
        <v>2</v>
      </c>
      <c r="C647" s="18">
        <v>157</v>
      </c>
      <c r="D647" s="18">
        <v>74</v>
      </c>
      <c r="E647" s="18">
        <v>35</v>
      </c>
      <c r="F647" s="18">
        <v>440</v>
      </c>
      <c r="G647" s="18">
        <v>39.4</v>
      </c>
      <c r="H647" s="2">
        <v>0.13400000000000001</v>
      </c>
      <c r="I647" s="19">
        <v>30</v>
      </c>
      <c r="J647" t="str">
        <f t="shared" si="10"/>
        <v>Adolescent</v>
      </c>
      <c r="K647" t="s">
        <v>30</v>
      </c>
      <c r="L647">
        <v>0</v>
      </c>
    </row>
    <row r="648" spans="1:12" x14ac:dyDescent="0.25">
      <c r="A648">
        <v>647</v>
      </c>
      <c r="B648" s="19">
        <v>1</v>
      </c>
      <c r="C648" s="18">
        <v>167</v>
      </c>
      <c r="D648" s="18">
        <v>74</v>
      </c>
      <c r="E648" s="18">
        <v>17</v>
      </c>
      <c r="F648" s="18">
        <v>144</v>
      </c>
      <c r="G648" s="18">
        <v>23.4</v>
      </c>
      <c r="H648" s="2">
        <v>0.44700000000000001</v>
      </c>
      <c r="I648" s="19">
        <v>33</v>
      </c>
      <c r="J648" t="str">
        <f t="shared" si="10"/>
        <v>Middle Age</v>
      </c>
      <c r="K648" t="s">
        <v>29</v>
      </c>
      <c r="L648">
        <v>1</v>
      </c>
    </row>
    <row r="649" spans="1:12" x14ac:dyDescent="0.25">
      <c r="A649">
        <v>648</v>
      </c>
      <c r="B649" s="19">
        <v>0</v>
      </c>
      <c r="C649" s="18">
        <v>179</v>
      </c>
      <c r="D649" s="18">
        <v>50</v>
      </c>
      <c r="E649" s="18">
        <v>36</v>
      </c>
      <c r="F649" s="18">
        <v>159</v>
      </c>
      <c r="G649" s="18">
        <v>37.799999999999997</v>
      </c>
      <c r="H649" s="2">
        <v>0.45500000000000002</v>
      </c>
      <c r="I649" s="19">
        <v>22</v>
      </c>
      <c r="J649" t="str">
        <f t="shared" si="10"/>
        <v>Adolescent</v>
      </c>
      <c r="K649" t="s">
        <v>29</v>
      </c>
      <c r="L649">
        <v>1</v>
      </c>
    </row>
    <row r="650" spans="1:12" x14ac:dyDescent="0.25">
      <c r="A650">
        <v>649</v>
      </c>
      <c r="B650" s="19">
        <v>11</v>
      </c>
      <c r="C650" s="18">
        <v>136</v>
      </c>
      <c r="D650" s="18">
        <v>84</v>
      </c>
      <c r="E650" s="18">
        <v>35</v>
      </c>
      <c r="F650" s="18">
        <v>130</v>
      </c>
      <c r="G650" s="18">
        <v>28.3</v>
      </c>
      <c r="H650" s="2">
        <v>0.26</v>
      </c>
      <c r="I650" s="19">
        <v>42</v>
      </c>
      <c r="J650" t="str">
        <f t="shared" si="10"/>
        <v>Middle Age</v>
      </c>
      <c r="K650" t="s">
        <v>29</v>
      </c>
      <c r="L650">
        <v>1</v>
      </c>
    </row>
    <row r="651" spans="1:12" x14ac:dyDescent="0.25">
      <c r="A651">
        <v>650</v>
      </c>
      <c r="B651" s="19">
        <v>0</v>
      </c>
      <c r="C651" s="18">
        <v>107</v>
      </c>
      <c r="D651" s="18">
        <v>60</v>
      </c>
      <c r="E651" s="18">
        <v>25</v>
      </c>
      <c r="F651" s="18">
        <v>0</v>
      </c>
      <c r="G651" s="18">
        <v>26.4</v>
      </c>
      <c r="H651" s="2">
        <v>0.13300000000000001</v>
      </c>
      <c r="I651" s="19">
        <v>23</v>
      </c>
      <c r="J651" t="str">
        <f t="shared" si="10"/>
        <v>Adolescent</v>
      </c>
      <c r="K651" t="s">
        <v>30</v>
      </c>
      <c r="L651">
        <v>0</v>
      </c>
    </row>
    <row r="652" spans="1:12" x14ac:dyDescent="0.25">
      <c r="A652">
        <v>651</v>
      </c>
      <c r="B652" s="19">
        <v>1</v>
      </c>
      <c r="C652" s="18">
        <v>91</v>
      </c>
      <c r="D652" s="18">
        <v>54</v>
      </c>
      <c r="E652" s="18">
        <v>25</v>
      </c>
      <c r="F652" s="18">
        <v>100</v>
      </c>
      <c r="G652" s="18">
        <v>25.2</v>
      </c>
      <c r="H652" s="2">
        <v>0.23400000000000001</v>
      </c>
      <c r="I652" s="19">
        <v>23</v>
      </c>
      <c r="J652" t="str">
        <f t="shared" si="10"/>
        <v>Adolescent</v>
      </c>
      <c r="K652" t="s">
        <v>30</v>
      </c>
      <c r="L652">
        <v>0</v>
      </c>
    </row>
    <row r="653" spans="1:12" x14ac:dyDescent="0.25">
      <c r="A653">
        <v>652</v>
      </c>
      <c r="B653" s="19">
        <v>1</v>
      </c>
      <c r="C653" s="18">
        <v>117</v>
      </c>
      <c r="D653" s="18">
        <v>60</v>
      </c>
      <c r="E653" s="18">
        <v>23</v>
      </c>
      <c r="F653" s="18">
        <v>106</v>
      </c>
      <c r="G653" s="18">
        <v>33.799999999999997</v>
      </c>
      <c r="H653" s="2">
        <v>0.46600000000000003</v>
      </c>
      <c r="I653" s="19">
        <v>27</v>
      </c>
      <c r="J653" t="str">
        <f t="shared" si="10"/>
        <v>Adolescent</v>
      </c>
      <c r="K653" t="s">
        <v>30</v>
      </c>
      <c r="L653">
        <v>0</v>
      </c>
    </row>
    <row r="654" spans="1:12" x14ac:dyDescent="0.25">
      <c r="A654">
        <v>653</v>
      </c>
      <c r="B654" s="19">
        <v>5</v>
      </c>
      <c r="C654" s="18">
        <v>123</v>
      </c>
      <c r="D654" s="18">
        <v>74</v>
      </c>
      <c r="E654" s="18">
        <v>40</v>
      </c>
      <c r="F654" s="18">
        <v>77</v>
      </c>
      <c r="G654" s="18">
        <v>34.1</v>
      </c>
      <c r="H654" s="2">
        <v>0.26900000000000002</v>
      </c>
      <c r="I654" s="19">
        <v>28</v>
      </c>
      <c r="J654" t="str">
        <f t="shared" si="10"/>
        <v>Adolescent</v>
      </c>
      <c r="K654" t="s">
        <v>30</v>
      </c>
      <c r="L654">
        <v>0</v>
      </c>
    </row>
    <row r="655" spans="1:12" x14ac:dyDescent="0.25">
      <c r="A655">
        <v>654</v>
      </c>
      <c r="B655" s="19">
        <v>2</v>
      </c>
      <c r="C655" s="18">
        <v>120</v>
      </c>
      <c r="D655" s="18">
        <v>54</v>
      </c>
      <c r="E655" s="18">
        <v>0</v>
      </c>
      <c r="F655" s="18">
        <v>0</v>
      </c>
      <c r="G655" s="18">
        <v>26.8</v>
      </c>
      <c r="H655" s="2">
        <v>0.45500000000000002</v>
      </c>
      <c r="I655" s="19">
        <v>27</v>
      </c>
      <c r="J655" t="str">
        <f t="shared" si="10"/>
        <v>Adolescent</v>
      </c>
      <c r="K655" t="s">
        <v>30</v>
      </c>
      <c r="L655">
        <v>0</v>
      </c>
    </row>
    <row r="656" spans="1:12" x14ac:dyDescent="0.25">
      <c r="A656">
        <v>655</v>
      </c>
      <c r="B656" s="19">
        <v>1</v>
      </c>
      <c r="C656" s="18">
        <v>106</v>
      </c>
      <c r="D656" s="18">
        <v>70</v>
      </c>
      <c r="E656" s="18">
        <v>28</v>
      </c>
      <c r="F656" s="18">
        <v>135</v>
      </c>
      <c r="G656" s="18">
        <v>34.200000000000003</v>
      </c>
      <c r="H656" s="2">
        <v>0.14199999999999999</v>
      </c>
      <c r="I656" s="19">
        <v>22</v>
      </c>
      <c r="J656" t="str">
        <f t="shared" si="10"/>
        <v>Adolescent</v>
      </c>
      <c r="K656" t="s">
        <v>30</v>
      </c>
      <c r="L656">
        <v>0</v>
      </c>
    </row>
    <row r="657" spans="1:12" x14ac:dyDescent="0.25">
      <c r="A657">
        <v>656</v>
      </c>
      <c r="B657" s="19">
        <v>2</v>
      </c>
      <c r="C657" s="18">
        <v>155</v>
      </c>
      <c r="D657" s="18">
        <v>52</v>
      </c>
      <c r="E657" s="18">
        <v>27</v>
      </c>
      <c r="F657" s="18">
        <v>540</v>
      </c>
      <c r="G657" s="18">
        <v>38.700000000000003</v>
      </c>
      <c r="H657" s="2">
        <v>0.24</v>
      </c>
      <c r="I657" s="19">
        <v>25</v>
      </c>
      <c r="J657" t="str">
        <f t="shared" si="10"/>
        <v>Adolescent</v>
      </c>
      <c r="K657" t="s">
        <v>29</v>
      </c>
      <c r="L657">
        <v>1</v>
      </c>
    </row>
    <row r="658" spans="1:12" x14ac:dyDescent="0.25">
      <c r="A658">
        <v>657</v>
      </c>
      <c r="B658" s="19">
        <v>2</v>
      </c>
      <c r="C658" s="18">
        <v>101</v>
      </c>
      <c r="D658" s="18">
        <v>58</v>
      </c>
      <c r="E658" s="18">
        <v>35</v>
      </c>
      <c r="F658" s="18">
        <v>90</v>
      </c>
      <c r="G658" s="18">
        <v>21.8</v>
      </c>
      <c r="H658" s="2">
        <v>0.155</v>
      </c>
      <c r="I658" s="19">
        <v>22</v>
      </c>
      <c r="J658" t="str">
        <f t="shared" si="10"/>
        <v>Adolescent</v>
      </c>
      <c r="K658" t="s">
        <v>30</v>
      </c>
      <c r="L658">
        <v>0</v>
      </c>
    </row>
    <row r="659" spans="1:12" x14ac:dyDescent="0.25">
      <c r="A659">
        <v>658</v>
      </c>
      <c r="B659" s="19">
        <v>1</v>
      </c>
      <c r="C659" s="18">
        <v>120</v>
      </c>
      <c r="D659" s="18">
        <v>80</v>
      </c>
      <c r="E659" s="18">
        <v>48</v>
      </c>
      <c r="F659" s="18">
        <v>200</v>
      </c>
      <c r="G659" s="18">
        <v>38.9</v>
      </c>
      <c r="H659" s="2">
        <v>1.1619999999999999</v>
      </c>
      <c r="I659" s="19">
        <v>41</v>
      </c>
      <c r="J659" t="str">
        <f t="shared" si="10"/>
        <v>Middle Age</v>
      </c>
      <c r="K659" t="s">
        <v>30</v>
      </c>
      <c r="L659">
        <v>0</v>
      </c>
    </row>
    <row r="660" spans="1:12" x14ac:dyDescent="0.25">
      <c r="A660">
        <v>659</v>
      </c>
      <c r="B660" s="19">
        <v>11</v>
      </c>
      <c r="C660" s="18">
        <v>127</v>
      </c>
      <c r="D660" s="18">
        <v>106</v>
      </c>
      <c r="E660" s="18">
        <v>0</v>
      </c>
      <c r="F660" s="18">
        <v>0</v>
      </c>
      <c r="G660" s="18">
        <v>39</v>
      </c>
      <c r="H660" s="2">
        <v>0.19</v>
      </c>
      <c r="I660" s="19">
        <v>51</v>
      </c>
      <c r="J660" t="str">
        <f t="shared" si="10"/>
        <v>old</v>
      </c>
      <c r="K660" t="s">
        <v>30</v>
      </c>
      <c r="L660">
        <v>0</v>
      </c>
    </row>
    <row r="661" spans="1:12" x14ac:dyDescent="0.25">
      <c r="A661">
        <v>660</v>
      </c>
      <c r="B661" s="19">
        <v>3</v>
      </c>
      <c r="C661" s="18">
        <v>80</v>
      </c>
      <c r="D661" s="18">
        <v>82</v>
      </c>
      <c r="E661" s="18">
        <v>31</v>
      </c>
      <c r="F661" s="18">
        <v>70</v>
      </c>
      <c r="G661" s="18">
        <v>34.200000000000003</v>
      </c>
      <c r="H661" s="2">
        <v>1.292</v>
      </c>
      <c r="I661" s="19">
        <v>27</v>
      </c>
      <c r="J661" t="str">
        <f t="shared" si="10"/>
        <v>Adolescent</v>
      </c>
      <c r="K661" t="s">
        <v>29</v>
      </c>
      <c r="L661">
        <v>1</v>
      </c>
    </row>
    <row r="662" spans="1:12" x14ac:dyDescent="0.25">
      <c r="A662">
        <v>661</v>
      </c>
      <c r="B662" s="19">
        <v>10</v>
      </c>
      <c r="C662" s="18">
        <v>162</v>
      </c>
      <c r="D662" s="18">
        <v>84</v>
      </c>
      <c r="E662" s="18">
        <v>0</v>
      </c>
      <c r="F662" s="18">
        <v>0</v>
      </c>
      <c r="G662" s="18">
        <v>27.7</v>
      </c>
      <c r="H662" s="2">
        <v>0.182</v>
      </c>
      <c r="I662" s="19">
        <v>54</v>
      </c>
      <c r="J662" t="str">
        <f t="shared" si="10"/>
        <v>old</v>
      </c>
      <c r="K662" t="s">
        <v>30</v>
      </c>
      <c r="L662">
        <v>0</v>
      </c>
    </row>
    <row r="663" spans="1:12" x14ac:dyDescent="0.25">
      <c r="A663">
        <v>662</v>
      </c>
      <c r="B663" s="19">
        <v>1</v>
      </c>
      <c r="C663" s="18">
        <v>199</v>
      </c>
      <c r="D663" s="18">
        <v>76</v>
      </c>
      <c r="E663" s="18">
        <v>43</v>
      </c>
      <c r="F663" s="18">
        <v>0</v>
      </c>
      <c r="G663" s="18">
        <v>42.9</v>
      </c>
      <c r="H663" s="2">
        <v>1.3939999999999999</v>
      </c>
      <c r="I663" s="19">
        <v>22</v>
      </c>
      <c r="J663" t="str">
        <f t="shared" si="10"/>
        <v>Adolescent</v>
      </c>
      <c r="K663" t="s">
        <v>29</v>
      </c>
      <c r="L663">
        <v>1</v>
      </c>
    </row>
    <row r="664" spans="1:12" x14ac:dyDescent="0.25">
      <c r="A664">
        <v>663</v>
      </c>
      <c r="B664" s="19">
        <v>8</v>
      </c>
      <c r="C664" s="18">
        <v>167</v>
      </c>
      <c r="D664" s="18">
        <v>106</v>
      </c>
      <c r="E664" s="18">
        <v>46</v>
      </c>
      <c r="F664" s="18">
        <v>231</v>
      </c>
      <c r="G664" s="18">
        <v>37.6</v>
      </c>
      <c r="H664" s="2">
        <v>0.16500000000000001</v>
      </c>
      <c r="I664" s="19">
        <v>43</v>
      </c>
      <c r="J664" t="str">
        <f t="shared" si="10"/>
        <v>Middle Age</v>
      </c>
      <c r="K664" t="s">
        <v>29</v>
      </c>
      <c r="L664">
        <v>1</v>
      </c>
    </row>
    <row r="665" spans="1:12" x14ac:dyDescent="0.25">
      <c r="A665">
        <v>664</v>
      </c>
      <c r="B665" s="19">
        <v>9</v>
      </c>
      <c r="C665" s="18">
        <v>145</v>
      </c>
      <c r="D665" s="18">
        <v>80</v>
      </c>
      <c r="E665" s="18">
        <v>46</v>
      </c>
      <c r="F665" s="18">
        <v>130</v>
      </c>
      <c r="G665" s="18">
        <v>37.9</v>
      </c>
      <c r="H665" s="2">
        <v>0.63700000000000001</v>
      </c>
      <c r="I665" s="19">
        <v>40</v>
      </c>
      <c r="J665" t="str">
        <f t="shared" si="10"/>
        <v>Middle Age</v>
      </c>
      <c r="K665" t="s">
        <v>29</v>
      </c>
      <c r="L665">
        <v>1</v>
      </c>
    </row>
    <row r="666" spans="1:12" x14ac:dyDescent="0.25">
      <c r="A666">
        <v>665</v>
      </c>
      <c r="B666" s="19">
        <v>6</v>
      </c>
      <c r="C666" s="18">
        <v>115</v>
      </c>
      <c r="D666" s="18">
        <v>60</v>
      </c>
      <c r="E666" s="18">
        <v>39</v>
      </c>
      <c r="F666" s="18">
        <v>0</v>
      </c>
      <c r="G666" s="18">
        <v>33.700000000000003</v>
      </c>
      <c r="H666" s="2">
        <v>0.245</v>
      </c>
      <c r="I666" s="19">
        <v>40</v>
      </c>
      <c r="J666" t="str">
        <f t="shared" si="10"/>
        <v>Middle Age</v>
      </c>
      <c r="K666" t="s">
        <v>29</v>
      </c>
      <c r="L666">
        <v>1</v>
      </c>
    </row>
    <row r="667" spans="1:12" x14ac:dyDescent="0.25">
      <c r="A667">
        <v>666</v>
      </c>
      <c r="B667" s="19">
        <v>1</v>
      </c>
      <c r="C667" s="18">
        <v>112</v>
      </c>
      <c r="D667" s="18">
        <v>80</v>
      </c>
      <c r="E667" s="18">
        <v>45</v>
      </c>
      <c r="F667" s="18">
        <v>132</v>
      </c>
      <c r="G667" s="18">
        <v>34.799999999999997</v>
      </c>
      <c r="H667" s="2">
        <v>0.217</v>
      </c>
      <c r="I667" s="19">
        <v>24</v>
      </c>
      <c r="J667" t="str">
        <f t="shared" si="10"/>
        <v>Adolescent</v>
      </c>
      <c r="K667" t="s">
        <v>30</v>
      </c>
      <c r="L667">
        <v>0</v>
      </c>
    </row>
    <row r="668" spans="1:12" x14ac:dyDescent="0.25">
      <c r="A668">
        <v>667</v>
      </c>
      <c r="B668" s="19">
        <v>4</v>
      </c>
      <c r="C668" s="18">
        <v>145</v>
      </c>
      <c r="D668" s="18">
        <v>82</v>
      </c>
      <c r="E668" s="18">
        <v>18</v>
      </c>
      <c r="F668" s="18">
        <v>0</v>
      </c>
      <c r="G668" s="18">
        <v>32.5</v>
      </c>
      <c r="H668" s="2">
        <v>0.23499999999999999</v>
      </c>
      <c r="I668" s="19">
        <v>70</v>
      </c>
      <c r="J668" t="str">
        <f t="shared" si="10"/>
        <v>old</v>
      </c>
      <c r="K668" t="s">
        <v>29</v>
      </c>
      <c r="L668">
        <v>1</v>
      </c>
    </row>
    <row r="669" spans="1:12" x14ac:dyDescent="0.25">
      <c r="A669">
        <v>668</v>
      </c>
      <c r="B669" s="19">
        <v>10</v>
      </c>
      <c r="C669" s="18">
        <v>111</v>
      </c>
      <c r="D669" s="18">
        <v>70</v>
      </c>
      <c r="E669" s="18">
        <v>27</v>
      </c>
      <c r="F669" s="18">
        <v>0</v>
      </c>
      <c r="G669" s="18">
        <v>27.5</v>
      </c>
      <c r="H669" s="2">
        <v>0.14099999999999999</v>
      </c>
      <c r="I669" s="19">
        <v>40</v>
      </c>
      <c r="J669" t="str">
        <f t="shared" si="10"/>
        <v>Middle Age</v>
      </c>
      <c r="K669" t="s">
        <v>29</v>
      </c>
      <c r="L669">
        <v>1</v>
      </c>
    </row>
    <row r="670" spans="1:12" x14ac:dyDescent="0.25">
      <c r="A670">
        <v>669</v>
      </c>
      <c r="B670" s="19">
        <v>6</v>
      </c>
      <c r="C670" s="18">
        <v>98</v>
      </c>
      <c r="D670" s="18">
        <v>58</v>
      </c>
      <c r="E670" s="18">
        <v>33</v>
      </c>
      <c r="F670" s="18">
        <v>190</v>
      </c>
      <c r="G670" s="18">
        <v>34</v>
      </c>
      <c r="H670" s="2">
        <v>0.43</v>
      </c>
      <c r="I670" s="19">
        <v>43</v>
      </c>
      <c r="J670" t="str">
        <f t="shared" si="10"/>
        <v>Middle Age</v>
      </c>
      <c r="K670" t="s">
        <v>30</v>
      </c>
      <c r="L670">
        <v>0</v>
      </c>
    </row>
    <row r="671" spans="1:12" x14ac:dyDescent="0.25">
      <c r="A671">
        <v>670</v>
      </c>
      <c r="B671" s="19">
        <v>9</v>
      </c>
      <c r="C671" s="18">
        <v>154</v>
      </c>
      <c r="D671" s="18">
        <v>78</v>
      </c>
      <c r="E671" s="18">
        <v>30</v>
      </c>
      <c r="F671" s="18">
        <v>100</v>
      </c>
      <c r="G671" s="18">
        <v>30.9</v>
      </c>
      <c r="H671" s="2">
        <v>0.16400000000000001</v>
      </c>
      <c r="I671" s="19">
        <v>45</v>
      </c>
      <c r="J671" t="str">
        <f t="shared" si="10"/>
        <v>Middle Age</v>
      </c>
      <c r="K671" t="s">
        <v>30</v>
      </c>
      <c r="L671">
        <v>0</v>
      </c>
    </row>
    <row r="672" spans="1:12" x14ac:dyDescent="0.25">
      <c r="A672">
        <v>671</v>
      </c>
      <c r="B672" s="19">
        <v>6</v>
      </c>
      <c r="C672" s="18">
        <v>165</v>
      </c>
      <c r="D672" s="18">
        <v>68</v>
      </c>
      <c r="E672" s="18">
        <v>26</v>
      </c>
      <c r="F672" s="18">
        <v>168</v>
      </c>
      <c r="G672" s="18">
        <v>33.6</v>
      </c>
      <c r="H672" s="2">
        <v>0.63100000000000001</v>
      </c>
      <c r="I672" s="19">
        <v>49</v>
      </c>
      <c r="J672" t="str">
        <f t="shared" si="10"/>
        <v>Middle Age</v>
      </c>
      <c r="K672" t="s">
        <v>30</v>
      </c>
      <c r="L672">
        <v>0</v>
      </c>
    </row>
    <row r="673" spans="1:12" x14ac:dyDescent="0.25">
      <c r="A673">
        <v>672</v>
      </c>
      <c r="B673" s="19">
        <v>1</v>
      </c>
      <c r="C673" s="18">
        <v>99</v>
      </c>
      <c r="D673" s="18">
        <v>58</v>
      </c>
      <c r="E673" s="18">
        <v>10</v>
      </c>
      <c r="F673" s="18">
        <v>0</v>
      </c>
      <c r="G673" s="18">
        <v>25.4</v>
      </c>
      <c r="H673" s="2">
        <v>0.55100000000000005</v>
      </c>
      <c r="I673" s="19">
        <v>21</v>
      </c>
      <c r="J673" t="str">
        <f t="shared" si="10"/>
        <v>Adolescent</v>
      </c>
      <c r="K673" t="s">
        <v>30</v>
      </c>
      <c r="L673">
        <v>0</v>
      </c>
    </row>
    <row r="674" spans="1:12" x14ac:dyDescent="0.25">
      <c r="A674">
        <v>673</v>
      </c>
      <c r="B674" s="19">
        <v>10</v>
      </c>
      <c r="C674" s="18">
        <v>68</v>
      </c>
      <c r="D674" s="18">
        <v>106</v>
      </c>
      <c r="E674" s="18">
        <v>23</v>
      </c>
      <c r="F674" s="18">
        <v>49</v>
      </c>
      <c r="G674" s="18">
        <v>35.5</v>
      </c>
      <c r="H674" s="2">
        <v>0.28499999999999998</v>
      </c>
      <c r="I674" s="19">
        <v>47</v>
      </c>
      <c r="J674" t="str">
        <f t="shared" si="10"/>
        <v>Middle Age</v>
      </c>
      <c r="K674" t="s">
        <v>30</v>
      </c>
      <c r="L674">
        <v>0</v>
      </c>
    </row>
    <row r="675" spans="1:12" x14ac:dyDescent="0.25">
      <c r="A675">
        <v>674</v>
      </c>
      <c r="B675" s="19">
        <v>3</v>
      </c>
      <c r="C675" s="18">
        <v>123</v>
      </c>
      <c r="D675" s="18">
        <v>100</v>
      </c>
      <c r="E675" s="18">
        <v>35</v>
      </c>
      <c r="F675" s="18">
        <v>240</v>
      </c>
      <c r="G675" s="18">
        <v>57.3</v>
      </c>
      <c r="H675" s="2">
        <v>0.88</v>
      </c>
      <c r="I675" s="19">
        <v>22</v>
      </c>
      <c r="J675" t="str">
        <f t="shared" si="10"/>
        <v>Adolescent</v>
      </c>
      <c r="K675" t="s">
        <v>30</v>
      </c>
      <c r="L675">
        <v>0</v>
      </c>
    </row>
    <row r="676" spans="1:12" x14ac:dyDescent="0.25">
      <c r="A676">
        <v>675</v>
      </c>
      <c r="B676" s="19">
        <v>8</v>
      </c>
      <c r="C676" s="18">
        <v>91</v>
      </c>
      <c r="D676" s="18">
        <v>82</v>
      </c>
      <c r="E676" s="18">
        <v>0</v>
      </c>
      <c r="F676" s="18">
        <v>0</v>
      </c>
      <c r="G676" s="18">
        <v>35.6</v>
      </c>
      <c r="H676" s="2">
        <v>0.58699999999999997</v>
      </c>
      <c r="I676" s="19">
        <v>68</v>
      </c>
      <c r="J676" t="str">
        <f t="shared" si="10"/>
        <v>old</v>
      </c>
      <c r="K676" t="s">
        <v>30</v>
      </c>
      <c r="L676">
        <v>0</v>
      </c>
    </row>
    <row r="677" spans="1:12" x14ac:dyDescent="0.25">
      <c r="A677">
        <v>676</v>
      </c>
      <c r="B677" s="19">
        <v>6</v>
      </c>
      <c r="C677" s="18">
        <v>195</v>
      </c>
      <c r="D677" s="18">
        <v>70</v>
      </c>
      <c r="E677" s="18">
        <v>0</v>
      </c>
      <c r="F677" s="18">
        <v>0</v>
      </c>
      <c r="G677" s="18">
        <v>30.9</v>
      </c>
      <c r="H677" s="2">
        <v>0.32800000000000001</v>
      </c>
      <c r="I677" s="19">
        <v>31</v>
      </c>
      <c r="J677" t="str">
        <f t="shared" si="10"/>
        <v>Middle Age</v>
      </c>
      <c r="K677" t="s">
        <v>29</v>
      </c>
      <c r="L677">
        <v>1</v>
      </c>
    </row>
    <row r="678" spans="1:12" x14ac:dyDescent="0.25">
      <c r="A678">
        <v>677</v>
      </c>
      <c r="B678" s="19">
        <v>9</v>
      </c>
      <c r="C678" s="18">
        <v>156</v>
      </c>
      <c r="D678" s="18">
        <v>86</v>
      </c>
      <c r="E678" s="18">
        <v>0</v>
      </c>
      <c r="F678" s="18">
        <v>0</v>
      </c>
      <c r="G678" s="18">
        <v>24.8</v>
      </c>
      <c r="H678" s="2">
        <v>0.23</v>
      </c>
      <c r="I678" s="19">
        <v>53</v>
      </c>
      <c r="J678" t="str">
        <f t="shared" si="10"/>
        <v>old</v>
      </c>
      <c r="K678" t="s">
        <v>29</v>
      </c>
      <c r="L678">
        <v>1</v>
      </c>
    </row>
    <row r="679" spans="1:12" x14ac:dyDescent="0.25">
      <c r="A679">
        <v>678</v>
      </c>
      <c r="B679" s="19">
        <v>0</v>
      </c>
      <c r="C679" s="18">
        <v>93</v>
      </c>
      <c r="D679" s="18">
        <v>60</v>
      </c>
      <c r="E679" s="18">
        <v>0</v>
      </c>
      <c r="F679" s="18">
        <v>0</v>
      </c>
      <c r="G679" s="18">
        <v>35.299999999999997</v>
      </c>
      <c r="H679" s="2">
        <v>0.26300000000000001</v>
      </c>
      <c r="I679" s="19">
        <v>25</v>
      </c>
      <c r="J679" t="str">
        <f t="shared" si="10"/>
        <v>Adolescent</v>
      </c>
      <c r="K679" t="s">
        <v>30</v>
      </c>
      <c r="L679">
        <v>0</v>
      </c>
    </row>
    <row r="680" spans="1:12" x14ac:dyDescent="0.25">
      <c r="A680">
        <v>679</v>
      </c>
      <c r="B680" s="19">
        <v>3</v>
      </c>
      <c r="C680" s="18">
        <v>121</v>
      </c>
      <c r="D680" s="18">
        <v>52</v>
      </c>
      <c r="E680" s="18">
        <v>0</v>
      </c>
      <c r="F680" s="18">
        <v>0</v>
      </c>
      <c r="G680" s="18">
        <v>36</v>
      </c>
      <c r="H680" s="2">
        <v>0.127</v>
      </c>
      <c r="I680" s="19">
        <v>25</v>
      </c>
      <c r="J680" t="str">
        <f t="shared" si="10"/>
        <v>Adolescent</v>
      </c>
      <c r="K680" t="s">
        <v>29</v>
      </c>
      <c r="L680">
        <v>1</v>
      </c>
    </row>
    <row r="681" spans="1:12" x14ac:dyDescent="0.25">
      <c r="A681">
        <v>680</v>
      </c>
      <c r="B681" s="19">
        <v>2</v>
      </c>
      <c r="C681" s="18">
        <v>101</v>
      </c>
      <c r="D681" s="18">
        <v>58</v>
      </c>
      <c r="E681" s="18">
        <v>17</v>
      </c>
      <c r="F681" s="18">
        <v>265</v>
      </c>
      <c r="G681" s="18">
        <v>24.2</v>
      </c>
      <c r="H681" s="2">
        <v>0.61399999999999999</v>
      </c>
      <c r="I681" s="19">
        <v>23</v>
      </c>
      <c r="J681" t="str">
        <f t="shared" si="10"/>
        <v>Adolescent</v>
      </c>
      <c r="K681" t="s">
        <v>30</v>
      </c>
      <c r="L681">
        <v>0</v>
      </c>
    </row>
    <row r="682" spans="1:12" x14ac:dyDescent="0.25">
      <c r="A682">
        <v>681</v>
      </c>
      <c r="B682" s="19">
        <v>2</v>
      </c>
      <c r="C682" s="18">
        <v>56</v>
      </c>
      <c r="D682" s="18">
        <v>56</v>
      </c>
      <c r="E682" s="18">
        <v>28</v>
      </c>
      <c r="F682" s="18">
        <v>45</v>
      </c>
      <c r="G682" s="18">
        <v>24.2</v>
      </c>
      <c r="H682" s="2">
        <v>0.33200000000000002</v>
      </c>
      <c r="I682" s="19">
        <v>22</v>
      </c>
      <c r="J682" t="str">
        <f t="shared" si="10"/>
        <v>Adolescent</v>
      </c>
      <c r="K682" t="s">
        <v>30</v>
      </c>
      <c r="L682">
        <v>0</v>
      </c>
    </row>
    <row r="683" spans="1:12" x14ac:dyDescent="0.25">
      <c r="A683">
        <v>682</v>
      </c>
      <c r="B683" s="19">
        <v>0</v>
      </c>
      <c r="C683" s="18">
        <v>162</v>
      </c>
      <c r="D683" s="18">
        <v>76</v>
      </c>
      <c r="E683" s="18">
        <v>36</v>
      </c>
      <c r="F683" s="18">
        <v>0</v>
      </c>
      <c r="G683" s="18">
        <v>49.6</v>
      </c>
      <c r="H683" s="2">
        <v>0.36399999999999999</v>
      </c>
      <c r="I683" s="19">
        <v>26</v>
      </c>
      <c r="J683" t="str">
        <f t="shared" si="10"/>
        <v>Adolescent</v>
      </c>
      <c r="K683" t="s">
        <v>29</v>
      </c>
      <c r="L683">
        <v>1</v>
      </c>
    </row>
    <row r="684" spans="1:12" x14ac:dyDescent="0.25">
      <c r="A684">
        <v>683</v>
      </c>
      <c r="B684" s="19">
        <v>0</v>
      </c>
      <c r="C684" s="18">
        <v>95</v>
      </c>
      <c r="D684" s="18">
        <v>64</v>
      </c>
      <c r="E684" s="18">
        <v>39</v>
      </c>
      <c r="F684" s="18">
        <v>105</v>
      </c>
      <c r="G684" s="18">
        <v>44.6</v>
      </c>
      <c r="H684" s="2">
        <v>0.36599999999999999</v>
      </c>
      <c r="I684" s="19">
        <v>22</v>
      </c>
      <c r="J684" t="str">
        <f t="shared" si="10"/>
        <v>Adolescent</v>
      </c>
      <c r="K684" t="s">
        <v>30</v>
      </c>
      <c r="L684">
        <v>0</v>
      </c>
    </row>
    <row r="685" spans="1:12" x14ac:dyDescent="0.25">
      <c r="A685">
        <v>684</v>
      </c>
      <c r="B685" s="19">
        <v>4</v>
      </c>
      <c r="C685" s="18">
        <v>125</v>
      </c>
      <c r="D685" s="18">
        <v>80</v>
      </c>
      <c r="E685" s="18">
        <v>0</v>
      </c>
      <c r="F685" s="18">
        <v>0</v>
      </c>
      <c r="G685" s="18">
        <v>32.299999999999997</v>
      </c>
      <c r="H685" s="2">
        <v>0.53600000000000003</v>
      </c>
      <c r="I685" s="19">
        <v>27</v>
      </c>
      <c r="J685" t="str">
        <f t="shared" si="10"/>
        <v>Adolescent</v>
      </c>
      <c r="K685" t="s">
        <v>29</v>
      </c>
      <c r="L685">
        <v>1</v>
      </c>
    </row>
    <row r="686" spans="1:12" x14ac:dyDescent="0.25">
      <c r="A686">
        <v>685</v>
      </c>
      <c r="B686" s="19">
        <v>5</v>
      </c>
      <c r="C686" s="18">
        <v>136</v>
      </c>
      <c r="D686" s="18">
        <v>82</v>
      </c>
      <c r="E686" s="18">
        <v>0</v>
      </c>
      <c r="F686" s="18">
        <v>0</v>
      </c>
      <c r="G686" s="18">
        <v>0</v>
      </c>
      <c r="H686" s="2">
        <v>0.64</v>
      </c>
      <c r="I686" s="19">
        <v>69</v>
      </c>
      <c r="J686" t="str">
        <f t="shared" si="10"/>
        <v>old</v>
      </c>
      <c r="K686" t="s">
        <v>30</v>
      </c>
      <c r="L686">
        <v>0</v>
      </c>
    </row>
    <row r="687" spans="1:12" x14ac:dyDescent="0.25">
      <c r="A687">
        <v>686</v>
      </c>
      <c r="B687" s="19">
        <v>2</v>
      </c>
      <c r="C687" s="18">
        <v>129</v>
      </c>
      <c r="D687" s="18">
        <v>74</v>
      </c>
      <c r="E687" s="18">
        <v>26</v>
      </c>
      <c r="F687" s="18">
        <v>205</v>
      </c>
      <c r="G687" s="18">
        <v>33.200000000000003</v>
      </c>
      <c r="H687" s="2">
        <v>0.59099999999999997</v>
      </c>
      <c r="I687" s="19">
        <v>25</v>
      </c>
      <c r="J687" t="str">
        <f t="shared" si="10"/>
        <v>Adolescent</v>
      </c>
      <c r="K687" t="s">
        <v>30</v>
      </c>
      <c r="L687">
        <v>0</v>
      </c>
    </row>
    <row r="688" spans="1:12" x14ac:dyDescent="0.25">
      <c r="A688">
        <v>687</v>
      </c>
      <c r="B688" s="19">
        <v>3</v>
      </c>
      <c r="C688" s="18">
        <v>130</v>
      </c>
      <c r="D688" s="18">
        <v>64</v>
      </c>
      <c r="E688" s="18">
        <v>0</v>
      </c>
      <c r="F688" s="18">
        <v>0</v>
      </c>
      <c r="G688" s="18">
        <v>23.1</v>
      </c>
      <c r="H688" s="2">
        <v>0.314</v>
      </c>
      <c r="I688" s="19">
        <v>22</v>
      </c>
      <c r="J688" t="str">
        <f t="shared" si="10"/>
        <v>Adolescent</v>
      </c>
      <c r="K688" t="s">
        <v>30</v>
      </c>
      <c r="L688">
        <v>0</v>
      </c>
    </row>
    <row r="689" spans="1:12" x14ac:dyDescent="0.25">
      <c r="A689">
        <v>688</v>
      </c>
      <c r="B689" s="19">
        <v>1</v>
      </c>
      <c r="C689" s="18">
        <v>107</v>
      </c>
      <c r="D689" s="18">
        <v>50</v>
      </c>
      <c r="E689" s="18">
        <v>19</v>
      </c>
      <c r="F689" s="18">
        <v>0</v>
      </c>
      <c r="G689" s="18">
        <v>28.3</v>
      </c>
      <c r="H689" s="2">
        <v>0.18099999999999999</v>
      </c>
      <c r="I689" s="19">
        <v>29</v>
      </c>
      <c r="J689" t="str">
        <f t="shared" si="10"/>
        <v>Adolescent</v>
      </c>
      <c r="K689" t="s">
        <v>30</v>
      </c>
      <c r="L689">
        <v>0</v>
      </c>
    </row>
    <row r="690" spans="1:12" x14ac:dyDescent="0.25">
      <c r="A690">
        <v>689</v>
      </c>
      <c r="B690" s="19">
        <v>1</v>
      </c>
      <c r="C690" s="18">
        <v>140</v>
      </c>
      <c r="D690" s="18">
        <v>74</v>
      </c>
      <c r="E690" s="18">
        <v>26</v>
      </c>
      <c r="F690" s="18">
        <v>180</v>
      </c>
      <c r="G690" s="18">
        <v>24.1</v>
      </c>
      <c r="H690" s="2">
        <v>0.82799999999999996</v>
      </c>
      <c r="I690" s="19">
        <v>23</v>
      </c>
      <c r="J690" t="str">
        <f t="shared" si="10"/>
        <v>Adolescent</v>
      </c>
      <c r="K690" t="s">
        <v>30</v>
      </c>
      <c r="L690">
        <v>0</v>
      </c>
    </row>
    <row r="691" spans="1:12" x14ac:dyDescent="0.25">
      <c r="A691">
        <v>690</v>
      </c>
      <c r="B691" s="19">
        <v>1</v>
      </c>
      <c r="C691" s="18">
        <v>144</v>
      </c>
      <c r="D691" s="18">
        <v>82</v>
      </c>
      <c r="E691" s="18">
        <v>46</v>
      </c>
      <c r="F691" s="18">
        <v>180</v>
      </c>
      <c r="G691" s="18">
        <v>46.1</v>
      </c>
      <c r="H691" s="2">
        <v>0.33500000000000002</v>
      </c>
      <c r="I691" s="19">
        <v>46</v>
      </c>
      <c r="J691" t="str">
        <f t="shared" si="10"/>
        <v>Middle Age</v>
      </c>
      <c r="K691" t="s">
        <v>29</v>
      </c>
      <c r="L691">
        <v>1</v>
      </c>
    </row>
    <row r="692" spans="1:12" x14ac:dyDescent="0.25">
      <c r="A692">
        <v>691</v>
      </c>
      <c r="B692" s="19">
        <v>8</v>
      </c>
      <c r="C692" s="18">
        <v>107</v>
      </c>
      <c r="D692" s="18">
        <v>80</v>
      </c>
      <c r="E692" s="18">
        <v>0</v>
      </c>
      <c r="F692" s="18">
        <v>0</v>
      </c>
      <c r="G692" s="18">
        <v>24.6</v>
      </c>
      <c r="H692" s="2">
        <v>0.85599999999999998</v>
      </c>
      <c r="I692" s="19">
        <v>34</v>
      </c>
      <c r="J692" t="str">
        <f t="shared" si="10"/>
        <v>Middle Age</v>
      </c>
      <c r="K692" t="s">
        <v>30</v>
      </c>
      <c r="L692">
        <v>0</v>
      </c>
    </row>
    <row r="693" spans="1:12" x14ac:dyDescent="0.25">
      <c r="A693">
        <v>692</v>
      </c>
      <c r="B693" s="19">
        <v>13</v>
      </c>
      <c r="C693" s="18">
        <v>158</v>
      </c>
      <c r="D693" s="18">
        <v>114</v>
      </c>
      <c r="E693" s="18">
        <v>0</v>
      </c>
      <c r="F693" s="18">
        <v>0</v>
      </c>
      <c r="G693" s="18">
        <v>42.3</v>
      </c>
      <c r="H693" s="2">
        <v>0.25700000000000001</v>
      </c>
      <c r="I693" s="19">
        <v>44</v>
      </c>
      <c r="J693" t="str">
        <f t="shared" si="10"/>
        <v>Middle Age</v>
      </c>
      <c r="K693" t="s">
        <v>29</v>
      </c>
      <c r="L693">
        <v>1</v>
      </c>
    </row>
    <row r="694" spans="1:12" x14ac:dyDescent="0.25">
      <c r="A694">
        <v>693</v>
      </c>
      <c r="B694" s="19">
        <v>2</v>
      </c>
      <c r="C694" s="18">
        <v>121</v>
      </c>
      <c r="D694" s="18">
        <v>70</v>
      </c>
      <c r="E694" s="18">
        <v>32</v>
      </c>
      <c r="F694" s="18">
        <v>95</v>
      </c>
      <c r="G694" s="18">
        <v>39.1</v>
      </c>
      <c r="H694" s="2">
        <v>0.88600000000000001</v>
      </c>
      <c r="I694" s="19">
        <v>23</v>
      </c>
      <c r="J694" t="str">
        <f t="shared" si="10"/>
        <v>Adolescent</v>
      </c>
      <c r="K694" t="s">
        <v>30</v>
      </c>
      <c r="L694">
        <v>0</v>
      </c>
    </row>
    <row r="695" spans="1:12" x14ac:dyDescent="0.25">
      <c r="A695">
        <v>694</v>
      </c>
      <c r="B695" s="19">
        <v>7</v>
      </c>
      <c r="C695" s="18">
        <v>129</v>
      </c>
      <c r="D695" s="18">
        <v>68</v>
      </c>
      <c r="E695" s="18">
        <v>49</v>
      </c>
      <c r="F695" s="18">
        <v>125</v>
      </c>
      <c r="G695" s="18">
        <v>38.5</v>
      </c>
      <c r="H695" s="2">
        <v>0.439</v>
      </c>
      <c r="I695" s="19">
        <v>43</v>
      </c>
      <c r="J695" t="str">
        <f t="shared" si="10"/>
        <v>Middle Age</v>
      </c>
      <c r="K695" t="s">
        <v>29</v>
      </c>
      <c r="L695">
        <v>1</v>
      </c>
    </row>
    <row r="696" spans="1:12" x14ac:dyDescent="0.25">
      <c r="A696">
        <v>695</v>
      </c>
      <c r="B696" s="19">
        <v>2</v>
      </c>
      <c r="C696" s="18">
        <v>90</v>
      </c>
      <c r="D696" s="18">
        <v>60</v>
      </c>
      <c r="E696" s="18">
        <v>0</v>
      </c>
      <c r="F696" s="18">
        <v>0</v>
      </c>
      <c r="G696" s="18">
        <v>23.5</v>
      </c>
      <c r="H696" s="2">
        <v>0.191</v>
      </c>
      <c r="I696" s="19">
        <v>25</v>
      </c>
      <c r="J696" t="str">
        <f t="shared" si="10"/>
        <v>Adolescent</v>
      </c>
      <c r="K696" t="s">
        <v>30</v>
      </c>
      <c r="L696">
        <v>0</v>
      </c>
    </row>
    <row r="697" spans="1:12" x14ac:dyDescent="0.25">
      <c r="A697">
        <v>696</v>
      </c>
      <c r="B697" s="19">
        <v>7</v>
      </c>
      <c r="C697" s="18">
        <v>142</v>
      </c>
      <c r="D697" s="18">
        <v>90</v>
      </c>
      <c r="E697" s="18">
        <v>24</v>
      </c>
      <c r="F697" s="18">
        <v>480</v>
      </c>
      <c r="G697" s="18">
        <v>30.4</v>
      </c>
      <c r="H697" s="2">
        <v>0.128</v>
      </c>
      <c r="I697" s="19">
        <v>43</v>
      </c>
      <c r="J697" t="str">
        <f t="shared" si="10"/>
        <v>Middle Age</v>
      </c>
      <c r="K697" t="s">
        <v>29</v>
      </c>
      <c r="L697">
        <v>1</v>
      </c>
    </row>
    <row r="698" spans="1:12" x14ac:dyDescent="0.25">
      <c r="A698">
        <v>697</v>
      </c>
      <c r="B698" s="19">
        <v>3</v>
      </c>
      <c r="C698" s="18">
        <v>169</v>
      </c>
      <c r="D698" s="18">
        <v>74</v>
      </c>
      <c r="E698" s="18">
        <v>19</v>
      </c>
      <c r="F698" s="18">
        <v>125</v>
      </c>
      <c r="G698" s="18">
        <v>29.9</v>
      </c>
      <c r="H698" s="2">
        <v>0.26800000000000002</v>
      </c>
      <c r="I698" s="19">
        <v>31</v>
      </c>
      <c r="J698" t="str">
        <f t="shared" si="10"/>
        <v>Middle Age</v>
      </c>
      <c r="K698" t="s">
        <v>29</v>
      </c>
      <c r="L698">
        <v>1</v>
      </c>
    </row>
    <row r="699" spans="1:12" x14ac:dyDescent="0.25">
      <c r="A699">
        <v>698</v>
      </c>
      <c r="B699" s="19">
        <v>0</v>
      </c>
      <c r="C699" s="18">
        <v>99</v>
      </c>
      <c r="D699" s="18">
        <v>0</v>
      </c>
      <c r="E699" s="18">
        <v>0</v>
      </c>
      <c r="F699" s="18">
        <v>0</v>
      </c>
      <c r="G699" s="18">
        <v>25</v>
      </c>
      <c r="H699" s="2">
        <v>0.253</v>
      </c>
      <c r="I699" s="19">
        <v>22</v>
      </c>
      <c r="J699" t="str">
        <f t="shared" si="10"/>
        <v>Adolescent</v>
      </c>
      <c r="K699" t="s">
        <v>30</v>
      </c>
      <c r="L699">
        <v>0</v>
      </c>
    </row>
    <row r="700" spans="1:12" x14ac:dyDescent="0.25">
      <c r="A700">
        <v>699</v>
      </c>
      <c r="B700" s="19">
        <v>4</v>
      </c>
      <c r="C700" s="18">
        <v>127</v>
      </c>
      <c r="D700" s="18">
        <v>88</v>
      </c>
      <c r="E700" s="18">
        <v>11</v>
      </c>
      <c r="F700" s="18">
        <v>155</v>
      </c>
      <c r="G700" s="18">
        <v>34.5</v>
      </c>
      <c r="H700" s="2">
        <v>0.59799999999999998</v>
      </c>
      <c r="I700" s="19">
        <v>28</v>
      </c>
      <c r="J700" t="str">
        <f t="shared" si="10"/>
        <v>Adolescent</v>
      </c>
      <c r="K700" t="s">
        <v>30</v>
      </c>
      <c r="L700">
        <v>0</v>
      </c>
    </row>
    <row r="701" spans="1:12" x14ac:dyDescent="0.25">
      <c r="A701">
        <v>700</v>
      </c>
      <c r="B701" s="19">
        <v>4</v>
      </c>
      <c r="C701" s="18">
        <v>118</v>
      </c>
      <c r="D701" s="18">
        <v>70</v>
      </c>
      <c r="E701" s="18">
        <v>0</v>
      </c>
      <c r="F701" s="18">
        <v>0</v>
      </c>
      <c r="G701" s="18">
        <v>44.5</v>
      </c>
      <c r="H701" s="2">
        <v>0.90400000000000003</v>
      </c>
      <c r="I701" s="19">
        <v>26</v>
      </c>
      <c r="J701" t="str">
        <f t="shared" si="10"/>
        <v>Adolescent</v>
      </c>
      <c r="K701" t="s">
        <v>30</v>
      </c>
      <c r="L701">
        <v>0</v>
      </c>
    </row>
    <row r="702" spans="1:12" x14ac:dyDescent="0.25">
      <c r="A702">
        <v>701</v>
      </c>
      <c r="B702" s="19">
        <v>2</v>
      </c>
      <c r="C702" s="18">
        <v>122</v>
      </c>
      <c r="D702" s="18">
        <v>76</v>
      </c>
      <c r="E702" s="18">
        <v>27</v>
      </c>
      <c r="F702" s="18">
        <v>200</v>
      </c>
      <c r="G702" s="18">
        <v>35.9</v>
      </c>
      <c r="H702" s="2">
        <v>0.48299999999999998</v>
      </c>
      <c r="I702" s="19">
        <v>26</v>
      </c>
      <c r="J702" t="str">
        <f t="shared" si="10"/>
        <v>Adolescent</v>
      </c>
      <c r="K702" t="s">
        <v>30</v>
      </c>
      <c r="L702">
        <v>0</v>
      </c>
    </row>
    <row r="703" spans="1:12" x14ac:dyDescent="0.25">
      <c r="A703">
        <v>702</v>
      </c>
      <c r="B703" s="19">
        <v>6</v>
      </c>
      <c r="C703" s="18">
        <v>125</v>
      </c>
      <c r="D703" s="18">
        <v>78</v>
      </c>
      <c r="E703" s="18">
        <v>31</v>
      </c>
      <c r="F703" s="18">
        <v>0</v>
      </c>
      <c r="G703" s="18">
        <v>27.6</v>
      </c>
      <c r="H703" s="2">
        <v>0.56499999999999995</v>
      </c>
      <c r="I703" s="19">
        <v>49</v>
      </c>
      <c r="J703" t="str">
        <f t="shared" si="10"/>
        <v>Middle Age</v>
      </c>
      <c r="K703" t="s">
        <v>29</v>
      </c>
      <c r="L703">
        <v>1</v>
      </c>
    </row>
    <row r="704" spans="1:12" x14ac:dyDescent="0.25">
      <c r="A704">
        <v>703</v>
      </c>
      <c r="B704" s="19">
        <v>1</v>
      </c>
      <c r="C704" s="18">
        <v>168</v>
      </c>
      <c r="D704" s="18">
        <v>88</v>
      </c>
      <c r="E704" s="18">
        <v>29</v>
      </c>
      <c r="F704" s="18">
        <v>0</v>
      </c>
      <c r="G704" s="18">
        <v>35</v>
      </c>
      <c r="H704" s="2">
        <v>0.90500000000000003</v>
      </c>
      <c r="I704" s="19">
        <v>52</v>
      </c>
      <c r="J704" t="str">
        <f t="shared" si="10"/>
        <v>old</v>
      </c>
      <c r="K704" t="s">
        <v>29</v>
      </c>
      <c r="L704">
        <v>1</v>
      </c>
    </row>
    <row r="705" spans="1:12" x14ac:dyDescent="0.25">
      <c r="A705">
        <v>704</v>
      </c>
      <c r="B705" s="19">
        <v>2</v>
      </c>
      <c r="C705" s="18">
        <v>129</v>
      </c>
      <c r="D705" s="18">
        <v>0</v>
      </c>
      <c r="E705" s="18">
        <v>0</v>
      </c>
      <c r="F705" s="18">
        <v>0</v>
      </c>
      <c r="G705" s="18">
        <v>38.5</v>
      </c>
      <c r="H705" s="2">
        <v>0.30399999999999999</v>
      </c>
      <c r="I705" s="19">
        <v>41</v>
      </c>
      <c r="J705" t="str">
        <f t="shared" si="10"/>
        <v>Middle Age</v>
      </c>
      <c r="K705" t="s">
        <v>30</v>
      </c>
      <c r="L705">
        <v>0</v>
      </c>
    </row>
    <row r="706" spans="1:12" x14ac:dyDescent="0.25">
      <c r="A706">
        <v>705</v>
      </c>
      <c r="B706" s="19">
        <v>4</v>
      </c>
      <c r="C706" s="18">
        <v>110</v>
      </c>
      <c r="D706" s="18">
        <v>76</v>
      </c>
      <c r="E706" s="18">
        <v>20</v>
      </c>
      <c r="F706" s="18">
        <v>100</v>
      </c>
      <c r="G706" s="18">
        <v>28.4</v>
      </c>
      <c r="H706" s="2">
        <v>0.11799999999999999</v>
      </c>
      <c r="I706" s="19">
        <v>27</v>
      </c>
      <c r="J706" t="str">
        <f t="shared" ref="J706:J769" si="11">IF(I706&gt;49,"old",IF(I706&gt;=31,"Middle Age",IF(I706&lt;31,"Adolescent","Invalid")))</f>
        <v>Adolescent</v>
      </c>
      <c r="K706" t="s">
        <v>30</v>
      </c>
      <c r="L706">
        <v>0</v>
      </c>
    </row>
    <row r="707" spans="1:12" x14ac:dyDescent="0.25">
      <c r="A707">
        <v>706</v>
      </c>
      <c r="B707" s="19">
        <v>6</v>
      </c>
      <c r="C707" s="18">
        <v>80</v>
      </c>
      <c r="D707" s="18">
        <v>80</v>
      </c>
      <c r="E707" s="18">
        <v>36</v>
      </c>
      <c r="F707" s="18">
        <v>0</v>
      </c>
      <c r="G707" s="18">
        <v>39.799999999999997</v>
      </c>
      <c r="H707" s="2">
        <v>0.17699999999999999</v>
      </c>
      <c r="I707" s="19">
        <v>28</v>
      </c>
      <c r="J707" t="str">
        <f t="shared" si="11"/>
        <v>Adolescent</v>
      </c>
      <c r="K707" t="s">
        <v>30</v>
      </c>
      <c r="L707">
        <v>0</v>
      </c>
    </row>
    <row r="708" spans="1:12" x14ac:dyDescent="0.25">
      <c r="A708">
        <v>707</v>
      </c>
      <c r="B708" s="19">
        <v>10</v>
      </c>
      <c r="C708" s="18">
        <v>115</v>
      </c>
      <c r="D708" s="18">
        <v>0</v>
      </c>
      <c r="E708" s="18">
        <v>0</v>
      </c>
      <c r="F708" s="18">
        <v>0</v>
      </c>
      <c r="G708" s="18">
        <v>0</v>
      </c>
      <c r="H708" s="2">
        <v>0.26100000000000001</v>
      </c>
      <c r="I708" s="19">
        <v>30</v>
      </c>
      <c r="J708" t="str">
        <f t="shared" si="11"/>
        <v>Adolescent</v>
      </c>
      <c r="K708" t="s">
        <v>29</v>
      </c>
      <c r="L708">
        <v>1</v>
      </c>
    </row>
    <row r="709" spans="1:12" x14ac:dyDescent="0.25">
      <c r="A709">
        <v>708</v>
      </c>
      <c r="B709" s="19">
        <v>2</v>
      </c>
      <c r="C709" s="18">
        <v>127</v>
      </c>
      <c r="D709" s="18">
        <v>46</v>
      </c>
      <c r="E709" s="18">
        <v>21</v>
      </c>
      <c r="F709" s="18">
        <v>335</v>
      </c>
      <c r="G709" s="18">
        <v>34.4</v>
      </c>
      <c r="H709" s="2">
        <v>0.17599999999999999</v>
      </c>
      <c r="I709" s="19">
        <v>22</v>
      </c>
      <c r="J709" t="str">
        <f t="shared" si="11"/>
        <v>Adolescent</v>
      </c>
      <c r="K709" t="s">
        <v>30</v>
      </c>
      <c r="L709">
        <v>0</v>
      </c>
    </row>
    <row r="710" spans="1:12" x14ac:dyDescent="0.25">
      <c r="A710">
        <v>709</v>
      </c>
      <c r="B710" s="19">
        <v>9</v>
      </c>
      <c r="C710" s="18">
        <v>164</v>
      </c>
      <c r="D710" s="18">
        <v>78</v>
      </c>
      <c r="E710" s="18">
        <v>0</v>
      </c>
      <c r="F710" s="18">
        <v>0</v>
      </c>
      <c r="G710" s="18">
        <v>32.799999999999997</v>
      </c>
      <c r="H710" s="2">
        <v>0.14799999999999999</v>
      </c>
      <c r="I710" s="19">
        <v>45</v>
      </c>
      <c r="J710" t="str">
        <f t="shared" si="11"/>
        <v>Middle Age</v>
      </c>
      <c r="K710" t="s">
        <v>29</v>
      </c>
      <c r="L710">
        <v>1</v>
      </c>
    </row>
    <row r="711" spans="1:12" x14ac:dyDescent="0.25">
      <c r="A711">
        <v>710</v>
      </c>
      <c r="B711" s="19">
        <v>2</v>
      </c>
      <c r="C711" s="18">
        <v>93</v>
      </c>
      <c r="D711" s="18">
        <v>64</v>
      </c>
      <c r="E711" s="18">
        <v>32</v>
      </c>
      <c r="F711" s="18">
        <v>160</v>
      </c>
      <c r="G711" s="18">
        <v>38</v>
      </c>
      <c r="H711" s="2">
        <v>0.67400000000000004</v>
      </c>
      <c r="I711" s="19">
        <v>23</v>
      </c>
      <c r="J711" t="str">
        <f t="shared" si="11"/>
        <v>Adolescent</v>
      </c>
      <c r="K711" t="s">
        <v>29</v>
      </c>
      <c r="L711">
        <v>1</v>
      </c>
    </row>
    <row r="712" spans="1:12" x14ac:dyDescent="0.25">
      <c r="A712">
        <v>711</v>
      </c>
      <c r="B712" s="19">
        <v>3</v>
      </c>
      <c r="C712" s="18">
        <v>158</v>
      </c>
      <c r="D712" s="18">
        <v>64</v>
      </c>
      <c r="E712" s="18">
        <v>13</v>
      </c>
      <c r="F712" s="18">
        <v>387</v>
      </c>
      <c r="G712" s="18">
        <v>31.2</v>
      </c>
      <c r="H712" s="2">
        <v>0.29499999999999998</v>
      </c>
      <c r="I712" s="19">
        <v>24</v>
      </c>
      <c r="J712" t="str">
        <f t="shared" si="11"/>
        <v>Adolescent</v>
      </c>
      <c r="K712" t="s">
        <v>30</v>
      </c>
      <c r="L712">
        <v>0</v>
      </c>
    </row>
    <row r="713" spans="1:12" x14ac:dyDescent="0.25">
      <c r="A713">
        <v>712</v>
      </c>
      <c r="B713" s="19">
        <v>5</v>
      </c>
      <c r="C713" s="18">
        <v>126</v>
      </c>
      <c r="D713" s="18">
        <v>78</v>
      </c>
      <c r="E713" s="18">
        <v>27</v>
      </c>
      <c r="F713" s="18">
        <v>22</v>
      </c>
      <c r="G713" s="18">
        <v>29.6</v>
      </c>
      <c r="H713" s="2">
        <v>0.439</v>
      </c>
      <c r="I713" s="19">
        <v>40</v>
      </c>
      <c r="J713" t="str">
        <f t="shared" si="11"/>
        <v>Middle Age</v>
      </c>
      <c r="K713" t="s">
        <v>30</v>
      </c>
      <c r="L713">
        <v>0</v>
      </c>
    </row>
    <row r="714" spans="1:12" x14ac:dyDescent="0.25">
      <c r="A714">
        <v>713</v>
      </c>
      <c r="B714" s="19">
        <v>10</v>
      </c>
      <c r="C714" s="18">
        <v>129</v>
      </c>
      <c r="D714" s="18">
        <v>62</v>
      </c>
      <c r="E714" s="18">
        <v>36</v>
      </c>
      <c r="F714" s="18">
        <v>0</v>
      </c>
      <c r="G714" s="18">
        <v>41.2</v>
      </c>
      <c r="H714" s="2">
        <v>0.441</v>
      </c>
      <c r="I714" s="19">
        <v>38</v>
      </c>
      <c r="J714" t="str">
        <f t="shared" si="11"/>
        <v>Middle Age</v>
      </c>
      <c r="K714" t="s">
        <v>29</v>
      </c>
      <c r="L714">
        <v>1</v>
      </c>
    </row>
    <row r="715" spans="1:12" x14ac:dyDescent="0.25">
      <c r="A715">
        <v>714</v>
      </c>
      <c r="B715" s="19">
        <v>0</v>
      </c>
      <c r="C715" s="18">
        <v>134</v>
      </c>
      <c r="D715" s="18">
        <v>58</v>
      </c>
      <c r="E715" s="18">
        <v>20</v>
      </c>
      <c r="F715" s="18">
        <v>291</v>
      </c>
      <c r="G715" s="18">
        <v>26.4</v>
      </c>
      <c r="H715" s="2">
        <v>0.35199999999999998</v>
      </c>
      <c r="I715" s="19">
        <v>21</v>
      </c>
      <c r="J715" t="str">
        <f t="shared" si="11"/>
        <v>Adolescent</v>
      </c>
      <c r="K715" t="s">
        <v>30</v>
      </c>
      <c r="L715">
        <v>0</v>
      </c>
    </row>
    <row r="716" spans="1:12" x14ac:dyDescent="0.25">
      <c r="A716">
        <v>715</v>
      </c>
      <c r="B716" s="19">
        <v>3</v>
      </c>
      <c r="C716" s="18">
        <v>102</v>
      </c>
      <c r="D716" s="18">
        <v>74</v>
      </c>
      <c r="E716" s="18">
        <v>0</v>
      </c>
      <c r="F716" s="18">
        <v>0</v>
      </c>
      <c r="G716" s="18">
        <v>29.5</v>
      </c>
      <c r="H716" s="2">
        <v>0.121</v>
      </c>
      <c r="I716" s="19">
        <v>32</v>
      </c>
      <c r="J716" t="str">
        <f t="shared" si="11"/>
        <v>Middle Age</v>
      </c>
      <c r="K716" t="s">
        <v>30</v>
      </c>
      <c r="L716">
        <v>0</v>
      </c>
    </row>
    <row r="717" spans="1:12" x14ac:dyDescent="0.25">
      <c r="A717">
        <v>716</v>
      </c>
      <c r="B717" s="19">
        <v>7</v>
      </c>
      <c r="C717" s="18">
        <v>187</v>
      </c>
      <c r="D717" s="18">
        <v>50</v>
      </c>
      <c r="E717" s="18">
        <v>33</v>
      </c>
      <c r="F717" s="18">
        <v>392</v>
      </c>
      <c r="G717" s="18">
        <v>33.9</v>
      </c>
      <c r="H717" s="2">
        <v>0.82599999999999996</v>
      </c>
      <c r="I717" s="19">
        <v>34</v>
      </c>
      <c r="J717" t="str">
        <f t="shared" si="11"/>
        <v>Middle Age</v>
      </c>
      <c r="K717" t="s">
        <v>29</v>
      </c>
      <c r="L717">
        <v>1</v>
      </c>
    </row>
    <row r="718" spans="1:12" x14ac:dyDescent="0.25">
      <c r="A718">
        <v>717</v>
      </c>
      <c r="B718" s="19">
        <v>3</v>
      </c>
      <c r="C718" s="18">
        <v>173</v>
      </c>
      <c r="D718" s="18">
        <v>78</v>
      </c>
      <c r="E718" s="18">
        <v>39</v>
      </c>
      <c r="F718" s="18">
        <v>185</v>
      </c>
      <c r="G718" s="18">
        <v>33.799999999999997</v>
      </c>
      <c r="H718" s="2">
        <v>0.97</v>
      </c>
      <c r="I718" s="19">
        <v>31</v>
      </c>
      <c r="J718" t="str">
        <f t="shared" si="11"/>
        <v>Middle Age</v>
      </c>
      <c r="K718" t="s">
        <v>29</v>
      </c>
      <c r="L718">
        <v>1</v>
      </c>
    </row>
    <row r="719" spans="1:12" x14ac:dyDescent="0.25">
      <c r="A719">
        <v>718</v>
      </c>
      <c r="B719" s="19">
        <v>10</v>
      </c>
      <c r="C719" s="18">
        <v>94</v>
      </c>
      <c r="D719" s="18">
        <v>72</v>
      </c>
      <c r="E719" s="18">
        <v>18</v>
      </c>
      <c r="F719" s="18">
        <v>0</v>
      </c>
      <c r="G719" s="18">
        <v>23.1</v>
      </c>
      <c r="H719" s="2">
        <v>0.59499999999999997</v>
      </c>
      <c r="I719" s="19">
        <v>56</v>
      </c>
      <c r="J719" t="str">
        <f t="shared" si="11"/>
        <v>old</v>
      </c>
      <c r="K719" t="s">
        <v>30</v>
      </c>
      <c r="L719">
        <v>0</v>
      </c>
    </row>
    <row r="720" spans="1:12" x14ac:dyDescent="0.25">
      <c r="A720">
        <v>719</v>
      </c>
      <c r="B720" s="19">
        <v>1</v>
      </c>
      <c r="C720" s="18">
        <v>108</v>
      </c>
      <c r="D720" s="18">
        <v>60</v>
      </c>
      <c r="E720" s="18">
        <v>46</v>
      </c>
      <c r="F720" s="18">
        <v>178</v>
      </c>
      <c r="G720" s="18">
        <v>35.5</v>
      </c>
      <c r="H720" s="2">
        <v>0.41499999999999998</v>
      </c>
      <c r="I720" s="19">
        <v>24</v>
      </c>
      <c r="J720" t="str">
        <f t="shared" si="11"/>
        <v>Adolescent</v>
      </c>
      <c r="K720" t="s">
        <v>30</v>
      </c>
      <c r="L720">
        <v>0</v>
      </c>
    </row>
    <row r="721" spans="1:12" x14ac:dyDescent="0.25">
      <c r="A721">
        <v>720</v>
      </c>
      <c r="B721" s="19">
        <v>5</v>
      </c>
      <c r="C721" s="18">
        <v>97</v>
      </c>
      <c r="D721" s="18">
        <v>76</v>
      </c>
      <c r="E721" s="18">
        <v>27</v>
      </c>
      <c r="F721" s="18">
        <v>0</v>
      </c>
      <c r="G721" s="18">
        <v>35.6</v>
      </c>
      <c r="H721" s="2">
        <v>0.378</v>
      </c>
      <c r="I721" s="19">
        <v>52</v>
      </c>
      <c r="J721" t="str">
        <f t="shared" si="11"/>
        <v>old</v>
      </c>
      <c r="K721" t="s">
        <v>29</v>
      </c>
      <c r="L721">
        <v>1</v>
      </c>
    </row>
    <row r="722" spans="1:12" x14ac:dyDescent="0.25">
      <c r="A722">
        <v>721</v>
      </c>
      <c r="B722" s="19">
        <v>4</v>
      </c>
      <c r="C722" s="18">
        <v>83</v>
      </c>
      <c r="D722" s="18">
        <v>86</v>
      </c>
      <c r="E722" s="18">
        <v>19</v>
      </c>
      <c r="F722" s="18">
        <v>0</v>
      </c>
      <c r="G722" s="18">
        <v>29.3</v>
      </c>
      <c r="H722" s="2">
        <v>0.317</v>
      </c>
      <c r="I722" s="19">
        <v>34</v>
      </c>
      <c r="J722" t="str">
        <f t="shared" si="11"/>
        <v>Middle Age</v>
      </c>
      <c r="K722" t="s">
        <v>30</v>
      </c>
      <c r="L722">
        <v>0</v>
      </c>
    </row>
    <row r="723" spans="1:12" x14ac:dyDescent="0.25">
      <c r="A723">
        <v>722</v>
      </c>
      <c r="B723" s="19">
        <v>1</v>
      </c>
      <c r="C723" s="18">
        <v>114</v>
      </c>
      <c r="D723" s="18">
        <v>66</v>
      </c>
      <c r="E723" s="18">
        <v>36</v>
      </c>
      <c r="F723" s="18">
        <v>200</v>
      </c>
      <c r="G723" s="18">
        <v>38.1</v>
      </c>
      <c r="H723" s="2">
        <v>0.28899999999999998</v>
      </c>
      <c r="I723" s="19">
        <v>21</v>
      </c>
      <c r="J723" t="str">
        <f t="shared" si="11"/>
        <v>Adolescent</v>
      </c>
      <c r="K723" t="s">
        <v>30</v>
      </c>
      <c r="L723">
        <v>0</v>
      </c>
    </row>
    <row r="724" spans="1:12" x14ac:dyDescent="0.25">
      <c r="A724">
        <v>723</v>
      </c>
      <c r="B724" s="19">
        <v>1</v>
      </c>
      <c r="C724" s="18">
        <v>149</v>
      </c>
      <c r="D724" s="18">
        <v>68</v>
      </c>
      <c r="E724" s="18">
        <v>29</v>
      </c>
      <c r="F724" s="18">
        <v>127</v>
      </c>
      <c r="G724" s="18">
        <v>29.3</v>
      </c>
      <c r="H724" s="2">
        <v>0.34899999999999998</v>
      </c>
      <c r="I724" s="19">
        <v>42</v>
      </c>
      <c r="J724" t="str">
        <f t="shared" si="11"/>
        <v>Middle Age</v>
      </c>
      <c r="K724" t="s">
        <v>29</v>
      </c>
      <c r="L724">
        <v>1</v>
      </c>
    </row>
    <row r="725" spans="1:12" x14ac:dyDescent="0.25">
      <c r="A725">
        <v>724</v>
      </c>
      <c r="B725" s="19">
        <v>5</v>
      </c>
      <c r="C725" s="18">
        <v>117</v>
      </c>
      <c r="D725" s="18">
        <v>86</v>
      </c>
      <c r="E725" s="18">
        <v>30</v>
      </c>
      <c r="F725" s="18">
        <v>105</v>
      </c>
      <c r="G725" s="18">
        <v>39.1</v>
      </c>
      <c r="H725" s="2">
        <v>0.251</v>
      </c>
      <c r="I725" s="19">
        <v>42</v>
      </c>
      <c r="J725" t="str">
        <f t="shared" si="11"/>
        <v>Middle Age</v>
      </c>
      <c r="K725" t="s">
        <v>30</v>
      </c>
      <c r="L725">
        <v>0</v>
      </c>
    </row>
    <row r="726" spans="1:12" x14ac:dyDescent="0.25">
      <c r="A726">
        <v>725</v>
      </c>
      <c r="B726" s="19">
        <v>1</v>
      </c>
      <c r="C726" s="18">
        <v>111</v>
      </c>
      <c r="D726" s="18">
        <v>94</v>
      </c>
      <c r="E726" s="18">
        <v>0</v>
      </c>
      <c r="F726" s="18">
        <v>0</v>
      </c>
      <c r="G726" s="18">
        <v>32.799999999999997</v>
      </c>
      <c r="H726" s="2">
        <v>0.26500000000000001</v>
      </c>
      <c r="I726" s="19">
        <v>45</v>
      </c>
      <c r="J726" t="str">
        <f t="shared" si="11"/>
        <v>Middle Age</v>
      </c>
      <c r="K726" t="s">
        <v>30</v>
      </c>
      <c r="L726">
        <v>0</v>
      </c>
    </row>
    <row r="727" spans="1:12" x14ac:dyDescent="0.25">
      <c r="A727">
        <v>726</v>
      </c>
      <c r="B727" s="19">
        <v>4</v>
      </c>
      <c r="C727" s="18">
        <v>112</v>
      </c>
      <c r="D727" s="18">
        <v>78</v>
      </c>
      <c r="E727" s="18">
        <v>40</v>
      </c>
      <c r="F727" s="18">
        <v>0</v>
      </c>
      <c r="G727" s="18">
        <v>39.4</v>
      </c>
      <c r="H727" s="2">
        <v>0.23599999999999999</v>
      </c>
      <c r="I727" s="19">
        <v>38</v>
      </c>
      <c r="J727" t="str">
        <f t="shared" si="11"/>
        <v>Middle Age</v>
      </c>
      <c r="K727" t="s">
        <v>30</v>
      </c>
      <c r="L727">
        <v>0</v>
      </c>
    </row>
    <row r="728" spans="1:12" x14ac:dyDescent="0.25">
      <c r="A728">
        <v>727</v>
      </c>
      <c r="B728" s="19">
        <v>1</v>
      </c>
      <c r="C728" s="18">
        <v>116</v>
      </c>
      <c r="D728" s="18">
        <v>78</v>
      </c>
      <c r="E728" s="18">
        <v>29</v>
      </c>
      <c r="F728" s="18">
        <v>180</v>
      </c>
      <c r="G728" s="18">
        <v>36.1</v>
      </c>
      <c r="H728" s="2">
        <v>0.496</v>
      </c>
      <c r="I728" s="19">
        <v>25</v>
      </c>
      <c r="J728" t="str">
        <f t="shared" si="11"/>
        <v>Adolescent</v>
      </c>
      <c r="K728" t="s">
        <v>30</v>
      </c>
      <c r="L728">
        <v>0</v>
      </c>
    </row>
    <row r="729" spans="1:12" x14ac:dyDescent="0.25">
      <c r="A729">
        <v>728</v>
      </c>
      <c r="B729" s="19">
        <v>0</v>
      </c>
      <c r="C729" s="18">
        <v>141</v>
      </c>
      <c r="D729" s="18">
        <v>84</v>
      </c>
      <c r="E729" s="18">
        <v>26</v>
      </c>
      <c r="F729" s="18">
        <v>0</v>
      </c>
      <c r="G729" s="18">
        <v>32.4</v>
      </c>
      <c r="H729" s="2">
        <v>0.433</v>
      </c>
      <c r="I729" s="19">
        <v>22</v>
      </c>
      <c r="J729" t="str">
        <f t="shared" si="11"/>
        <v>Adolescent</v>
      </c>
      <c r="K729" t="s">
        <v>30</v>
      </c>
      <c r="L729">
        <v>0</v>
      </c>
    </row>
    <row r="730" spans="1:12" x14ac:dyDescent="0.25">
      <c r="A730">
        <v>729</v>
      </c>
      <c r="B730" s="19">
        <v>2</v>
      </c>
      <c r="C730" s="18">
        <v>175</v>
      </c>
      <c r="D730" s="18">
        <v>88</v>
      </c>
      <c r="E730" s="18">
        <v>0</v>
      </c>
      <c r="F730" s="18">
        <v>0</v>
      </c>
      <c r="G730" s="18">
        <v>22.9</v>
      </c>
      <c r="H730" s="2">
        <v>0.32600000000000001</v>
      </c>
      <c r="I730" s="19">
        <v>22</v>
      </c>
      <c r="J730" t="str">
        <f t="shared" si="11"/>
        <v>Adolescent</v>
      </c>
      <c r="K730" t="s">
        <v>30</v>
      </c>
      <c r="L730">
        <v>0</v>
      </c>
    </row>
    <row r="731" spans="1:12" x14ac:dyDescent="0.25">
      <c r="A731">
        <v>730</v>
      </c>
      <c r="B731" s="19">
        <v>2</v>
      </c>
      <c r="C731" s="18">
        <v>92</v>
      </c>
      <c r="D731" s="18">
        <v>52</v>
      </c>
      <c r="E731" s="18">
        <v>0</v>
      </c>
      <c r="F731" s="18">
        <v>0</v>
      </c>
      <c r="G731" s="18">
        <v>30.1</v>
      </c>
      <c r="H731" s="2">
        <v>0.14099999999999999</v>
      </c>
      <c r="I731" s="19">
        <v>22</v>
      </c>
      <c r="J731" t="str">
        <f t="shared" si="11"/>
        <v>Adolescent</v>
      </c>
      <c r="K731" t="s">
        <v>30</v>
      </c>
      <c r="L731">
        <v>0</v>
      </c>
    </row>
    <row r="732" spans="1:12" x14ac:dyDescent="0.25">
      <c r="A732">
        <v>731</v>
      </c>
      <c r="B732" s="19">
        <v>3</v>
      </c>
      <c r="C732" s="18">
        <v>130</v>
      </c>
      <c r="D732" s="18">
        <v>78</v>
      </c>
      <c r="E732" s="18">
        <v>23</v>
      </c>
      <c r="F732" s="18">
        <v>79</v>
      </c>
      <c r="G732" s="18">
        <v>28.4</v>
      </c>
      <c r="H732" s="2">
        <v>0.32300000000000001</v>
      </c>
      <c r="I732" s="19">
        <v>34</v>
      </c>
      <c r="J732" t="str">
        <f t="shared" si="11"/>
        <v>Middle Age</v>
      </c>
      <c r="K732" t="s">
        <v>29</v>
      </c>
      <c r="L732">
        <v>1</v>
      </c>
    </row>
    <row r="733" spans="1:12" x14ac:dyDescent="0.25">
      <c r="A733">
        <v>732</v>
      </c>
      <c r="B733" s="19">
        <v>8</v>
      </c>
      <c r="C733" s="18">
        <v>120</v>
      </c>
      <c r="D733" s="18">
        <v>86</v>
      </c>
      <c r="E733" s="18">
        <v>0</v>
      </c>
      <c r="F733" s="18">
        <v>0</v>
      </c>
      <c r="G733" s="18">
        <v>28.4</v>
      </c>
      <c r="H733" s="2">
        <v>0.25900000000000001</v>
      </c>
      <c r="I733" s="19">
        <v>22</v>
      </c>
      <c r="J733" t="str">
        <f t="shared" si="11"/>
        <v>Adolescent</v>
      </c>
      <c r="K733" t="s">
        <v>29</v>
      </c>
      <c r="L733">
        <v>1</v>
      </c>
    </row>
    <row r="734" spans="1:12" x14ac:dyDescent="0.25">
      <c r="A734">
        <v>733</v>
      </c>
      <c r="B734" s="19">
        <v>2</v>
      </c>
      <c r="C734" s="18">
        <v>174</v>
      </c>
      <c r="D734" s="18">
        <v>88</v>
      </c>
      <c r="E734" s="18">
        <v>37</v>
      </c>
      <c r="F734" s="18">
        <v>120</v>
      </c>
      <c r="G734" s="18">
        <v>44.5</v>
      </c>
      <c r="H734" s="2">
        <v>0.64600000000000002</v>
      </c>
      <c r="I734" s="19">
        <v>24</v>
      </c>
      <c r="J734" t="str">
        <f t="shared" si="11"/>
        <v>Adolescent</v>
      </c>
      <c r="K734" t="s">
        <v>29</v>
      </c>
      <c r="L734">
        <v>1</v>
      </c>
    </row>
    <row r="735" spans="1:12" x14ac:dyDescent="0.25">
      <c r="A735">
        <v>734</v>
      </c>
      <c r="B735" s="19">
        <v>2</v>
      </c>
      <c r="C735" s="18">
        <v>106</v>
      </c>
      <c r="D735" s="18">
        <v>56</v>
      </c>
      <c r="E735" s="18">
        <v>27</v>
      </c>
      <c r="F735" s="18">
        <v>165</v>
      </c>
      <c r="G735" s="18">
        <v>29</v>
      </c>
      <c r="H735" s="2">
        <v>0.42599999999999999</v>
      </c>
      <c r="I735" s="19">
        <v>22</v>
      </c>
      <c r="J735" t="str">
        <f t="shared" si="11"/>
        <v>Adolescent</v>
      </c>
      <c r="K735" t="s">
        <v>30</v>
      </c>
      <c r="L735">
        <v>0</v>
      </c>
    </row>
    <row r="736" spans="1:12" x14ac:dyDescent="0.25">
      <c r="A736">
        <v>735</v>
      </c>
      <c r="B736" s="19">
        <v>2</v>
      </c>
      <c r="C736" s="18">
        <v>105</v>
      </c>
      <c r="D736" s="18">
        <v>75</v>
      </c>
      <c r="E736" s="18">
        <v>0</v>
      </c>
      <c r="F736" s="18">
        <v>0</v>
      </c>
      <c r="G736" s="18">
        <v>23.3</v>
      </c>
      <c r="H736" s="2">
        <v>0.56000000000000005</v>
      </c>
      <c r="I736" s="19">
        <v>53</v>
      </c>
      <c r="J736" t="str">
        <f t="shared" si="11"/>
        <v>old</v>
      </c>
      <c r="K736" t="s">
        <v>30</v>
      </c>
      <c r="L736">
        <v>0</v>
      </c>
    </row>
    <row r="737" spans="1:12" x14ac:dyDescent="0.25">
      <c r="A737">
        <v>736</v>
      </c>
      <c r="B737" s="19">
        <v>4</v>
      </c>
      <c r="C737" s="18">
        <v>95</v>
      </c>
      <c r="D737" s="18">
        <v>60</v>
      </c>
      <c r="E737" s="18">
        <v>32</v>
      </c>
      <c r="F737" s="18">
        <v>0</v>
      </c>
      <c r="G737" s="18">
        <v>35.4</v>
      </c>
      <c r="H737" s="2">
        <v>0.28399999999999997</v>
      </c>
      <c r="I737" s="19">
        <v>28</v>
      </c>
      <c r="J737" t="str">
        <f t="shared" si="11"/>
        <v>Adolescent</v>
      </c>
      <c r="K737" t="s">
        <v>30</v>
      </c>
      <c r="L737">
        <v>0</v>
      </c>
    </row>
    <row r="738" spans="1:12" x14ac:dyDescent="0.25">
      <c r="A738">
        <v>737</v>
      </c>
      <c r="B738" s="19">
        <v>0</v>
      </c>
      <c r="C738" s="18">
        <v>126</v>
      </c>
      <c r="D738" s="18">
        <v>86</v>
      </c>
      <c r="E738" s="18">
        <v>27</v>
      </c>
      <c r="F738" s="18">
        <v>120</v>
      </c>
      <c r="G738" s="18">
        <v>27.4</v>
      </c>
      <c r="H738" s="2">
        <v>0.51500000000000001</v>
      </c>
      <c r="I738" s="19">
        <v>21</v>
      </c>
      <c r="J738" t="str">
        <f t="shared" si="11"/>
        <v>Adolescent</v>
      </c>
      <c r="K738" t="s">
        <v>30</v>
      </c>
      <c r="L738">
        <v>0</v>
      </c>
    </row>
    <row r="739" spans="1:12" x14ac:dyDescent="0.25">
      <c r="A739">
        <v>738</v>
      </c>
      <c r="B739" s="19">
        <v>8</v>
      </c>
      <c r="C739" s="18">
        <v>65</v>
      </c>
      <c r="D739" s="18">
        <v>72</v>
      </c>
      <c r="E739" s="18">
        <v>23</v>
      </c>
      <c r="F739" s="18">
        <v>0</v>
      </c>
      <c r="G739" s="18">
        <v>32</v>
      </c>
      <c r="H739" s="2">
        <v>0.6</v>
      </c>
      <c r="I739" s="19">
        <v>42</v>
      </c>
      <c r="J739" t="str">
        <f t="shared" si="11"/>
        <v>Middle Age</v>
      </c>
      <c r="K739" t="s">
        <v>30</v>
      </c>
      <c r="L739">
        <v>0</v>
      </c>
    </row>
    <row r="740" spans="1:12" x14ac:dyDescent="0.25">
      <c r="A740">
        <v>739</v>
      </c>
      <c r="B740" s="19">
        <v>2</v>
      </c>
      <c r="C740" s="18">
        <v>99</v>
      </c>
      <c r="D740" s="18">
        <v>60</v>
      </c>
      <c r="E740" s="18">
        <v>17</v>
      </c>
      <c r="F740" s="18">
        <v>160</v>
      </c>
      <c r="G740" s="18">
        <v>36.6</v>
      </c>
      <c r="H740" s="2">
        <v>0.45300000000000001</v>
      </c>
      <c r="I740" s="19">
        <v>21</v>
      </c>
      <c r="J740" t="str">
        <f t="shared" si="11"/>
        <v>Adolescent</v>
      </c>
      <c r="K740" t="s">
        <v>30</v>
      </c>
      <c r="L740">
        <v>0</v>
      </c>
    </row>
    <row r="741" spans="1:12" x14ac:dyDescent="0.25">
      <c r="A741">
        <v>740</v>
      </c>
      <c r="B741" s="19">
        <v>1</v>
      </c>
      <c r="C741" s="18">
        <v>102</v>
      </c>
      <c r="D741" s="18">
        <v>74</v>
      </c>
      <c r="E741" s="18">
        <v>0</v>
      </c>
      <c r="F741" s="18">
        <v>0</v>
      </c>
      <c r="G741" s="18">
        <v>39.5</v>
      </c>
      <c r="H741" s="2">
        <v>0.29299999999999998</v>
      </c>
      <c r="I741" s="19">
        <v>42</v>
      </c>
      <c r="J741" t="str">
        <f t="shared" si="11"/>
        <v>Middle Age</v>
      </c>
      <c r="K741" t="s">
        <v>29</v>
      </c>
      <c r="L741">
        <v>1</v>
      </c>
    </row>
    <row r="742" spans="1:12" x14ac:dyDescent="0.25">
      <c r="A742">
        <v>741</v>
      </c>
      <c r="B742" s="19">
        <v>11</v>
      </c>
      <c r="C742" s="18">
        <v>120</v>
      </c>
      <c r="D742" s="18">
        <v>80</v>
      </c>
      <c r="E742" s="18">
        <v>37</v>
      </c>
      <c r="F742" s="18">
        <v>150</v>
      </c>
      <c r="G742" s="18">
        <v>42.3</v>
      </c>
      <c r="H742" s="2">
        <v>0.78500000000000003</v>
      </c>
      <c r="I742" s="19">
        <v>48</v>
      </c>
      <c r="J742" t="str">
        <f t="shared" si="11"/>
        <v>Middle Age</v>
      </c>
      <c r="K742" t="s">
        <v>29</v>
      </c>
      <c r="L742">
        <v>1</v>
      </c>
    </row>
    <row r="743" spans="1:12" x14ac:dyDescent="0.25">
      <c r="A743">
        <v>742</v>
      </c>
      <c r="B743" s="19">
        <v>3</v>
      </c>
      <c r="C743" s="18">
        <v>102</v>
      </c>
      <c r="D743" s="18">
        <v>44</v>
      </c>
      <c r="E743" s="18">
        <v>20</v>
      </c>
      <c r="F743" s="18">
        <v>94</v>
      </c>
      <c r="G743" s="18">
        <v>30.8</v>
      </c>
      <c r="H743" s="2">
        <v>0.4</v>
      </c>
      <c r="I743" s="19">
        <v>26</v>
      </c>
      <c r="J743" t="str">
        <f t="shared" si="11"/>
        <v>Adolescent</v>
      </c>
      <c r="K743" t="s">
        <v>30</v>
      </c>
      <c r="L743">
        <v>0</v>
      </c>
    </row>
    <row r="744" spans="1:12" x14ac:dyDescent="0.25">
      <c r="A744">
        <v>743</v>
      </c>
      <c r="B744" s="19">
        <v>1</v>
      </c>
      <c r="C744" s="18">
        <v>109</v>
      </c>
      <c r="D744" s="18">
        <v>58</v>
      </c>
      <c r="E744" s="18">
        <v>18</v>
      </c>
      <c r="F744" s="18">
        <v>116</v>
      </c>
      <c r="G744" s="18">
        <v>28.5</v>
      </c>
      <c r="H744" s="2">
        <v>0.219</v>
      </c>
      <c r="I744" s="19">
        <v>22</v>
      </c>
      <c r="J744" t="str">
        <f t="shared" si="11"/>
        <v>Adolescent</v>
      </c>
      <c r="K744" t="s">
        <v>30</v>
      </c>
      <c r="L744">
        <v>0</v>
      </c>
    </row>
    <row r="745" spans="1:12" x14ac:dyDescent="0.25">
      <c r="A745">
        <v>744</v>
      </c>
      <c r="B745" s="19">
        <v>9</v>
      </c>
      <c r="C745" s="18">
        <v>140</v>
      </c>
      <c r="D745" s="18">
        <v>94</v>
      </c>
      <c r="E745" s="18">
        <v>0</v>
      </c>
      <c r="F745" s="18">
        <v>0</v>
      </c>
      <c r="G745" s="18">
        <v>32.700000000000003</v>
      </c>
      <c r="H745" s="2">
        <v>0.73399999999999999</v>
      </c>
      <c r="I745" s="19">
        <v>45</v>
      </c>
      <c r="J745" t="str">
        <f t="shared" si="11"/>
        <v>Middle Age</v>
      </c>
      <c r="K745" t="s">
        <v>29</v>
      </c>
      <c r="L745">
        <v>1</v>
      </c>
    </row>
    <row r="746" spans="1:12" x14ac:dyDescent="0.25">
      <c r="A746">
        <v>745</v>
      </c>
      <c r="B746" s="19">
        <v>13</v>
      </c>
      <c r="C746" s="18">
        <v>153</v>
      </c>
      <c r="D746" s="18">
        <v>88</v>
      </c>
      <c r="E746" s="18">
        <v>37</v>
      </c>
      <c r="F746" s="18">
        <v>140</v>
      </c>
      <c r="G746" s="18">
        <v>40.6</v>
      </c>
      <c r="H746" s="2">
        <v>1.1739999999999999</v>
      </c>
      <c r="I746" s="19">
        <v>39</v>
      </c>
      <c r="J746" t="str">
        <f t="shared" si="11"/>
        <v>Middle Age</v>
      </c>
      <c r="K746" t="s">
        <v>30</v>
      </c>
      <c r="L746">
        <v>0</v>
      </c>
    </row>
    <row r="747" spans="1:12" x14ac:dyDescent="0.25">
      <c r="A747">
        <v>746</v>
      </c>
      <c r="B747" s="19">
        <v>12</v>
      </c>
      <c r="C747" s="18">
        <v>100</v>
      </c>
      <c r="D747" s="18">
        <v>84</v>
      </c>
      <c r="E747" s="18">
        <v>33</v>
      </c>
      <c r="F747" s="18">
        <v>105</v>
      </c>
      <c r="G747" s="18">
        <v>30</v>
      </c>
      <c r="H747" s="2">
        <v>0.48799999999999999</v>
      </c>
      <c r="I747" s="19">
        <v>46</v>
      </c>
      <c r="J747" t="str">
        <f t="shared" si="11"/>
        <v>Middle Age</v>
      </c>
      <c r="K747" t="s">
        <v>30</v>
      </c>
      <c r="L747">
        <v>0</v>
      </c>
    </row>
    <row r="748" spans="1:12" x14ac:dyDescent="0.25">
      <c r="A748">
        <v>747</v>
      </c>
      <c r="B748" s="19">
        <v>1</v>
      </c>
      <c r="C748" s="18">
        <v>147</v>
      </c>
      <c r="D748" s="18">
        <v>94</v>
      </c>
      <c r="E748" s="18">
        <v>41</v>
      </c>
      <c r="F748" s="18">
        <v>0</v>
      </c>
      <c r="G748" s="18">
        <v>49.3</v>
      </c>
      <c r="H748" s="2">
        <v>0.35799999999999998</v>
      </c>
      <c r="I748" s="19">
        <v>27</v>
      </c>
      <c r="J748" t="str">
        <f t="shared" si="11"/>
        <v>Adolescent</v>
      </c>
      <c r="K748" t="s">
        <v>29</v>
      </c>
      <c r="L748">
        <v>1</v>
      </c>
    </row>
    <row r="749" spans="1:12" x14ac:dyDescent="0.25">
      <c r="A749">
        <v>748</v>
      </c>
      <c r="B749" s="19">
        <v>1</v>
      </c>
      <c r="C749" s="18">
        <v>81</v>
      </c>
      <c r="D749" s="18">
        <v>74</v>
      </c>
      <c r="E749" s="18">
        <v>41</v>
      </c>
      <c r="F749" s="18">
        <v>57</v>
      </c>
      <c r="G749" s="18">
        <v>46.3</v>
      </c>
      <c r="H749" s="2">
        <v>1.0960000000000001</v>
      </c>
      <c r="I749" s="19">
        <v>32</v>
      </c>
      <c r="J749" t="str">
        <f t="shared" si="11"/>
        <v>Middle Age</v>
      </c>
      <c r="K749" t="s">
        <v>30</v>
      </c>
      <c r="L749">
        <v>0</v>
      </c>
    </row>
    <row r="750" spans="1:12" x14ac:dyDescent="0.25">
      <c r="A750">
        <v>749</v>
      </c>
      <c r="B750" s="19">
        <v>3</v>
      </c>
      <c r="C750" s="18">
        <v>187</v>
      </c>
      <c r="D750" s="18">
        <v>70</v>
      </c>
      <c r="E750" s="18">
        <v>22</v>
      </c>
      <c r="F750" s="18">
        <v>200</v>
      </c>
      <c r="G750" s="18">
        <v>36.4</v>
      </c>
      <c r="H750" s="2">
        <v>0.40799999999999997</v>
      </c>
      <c r="I750" s="19">
        <v>36</v>
      </c>
      <c r="J750" t="str">
        <f t="shared" si="11"/>
        <v>Middle Age</v>
      </c>
      <c r="K750" t="s">
        <v>29</v>
      </c>
      <c r="L750">
        <v>1</v>
      </c>
    </row>
    <row r="751" spans="1:12" x14ac:dyDescent="0.25">
      <c r="A751">
        <v>750</v>
      </c>
      <c r="B751" s="19">
        <v>6</v>
      </c>
      <c r="C751" s="18">
        <v>162</v>
      </c>
      <c r="D751" s="18">
        <v>62</v>
      </c>
      <c r="E751" s="18">
        <v>0</v>
      </c>
      <c r="F751" s="18">
        <v>0</v>
      </c>
      <c r="G751" s="18">
        <v>24.3</v>
      </c>
      <c r="H751" s="2">
        <v>0.17799999999999999</v>
      </c>
      <c r="I751" s="19">
        <v>50</v>
      </c>
      <c r="J751" t="str">
        <f t="shared" si="11"/>
        <v>old</v>
      </c>
      <c r="K751" t="s">
        <v>29</v>
      </c>
      <c r="L751">
        <v>1</v>
      </c>
    </row>
    <row r="752" spans="1:12" x14ac:dyDescent="0.25">
      <c r="A752">
        <v>751</v>
      </c>
      <c r="B752" s="19">
        <v>4</v>
      </c>
      <c r="C752" s="18">
        <v>136</v>
      </c>
      <c r="D752" s="18">
        <v>70</v>
      </c>
      <c r="E752" s="18">
        <v>0</v>
      </c>
      <c r="F752" s="18">
        <v>0</v>
      </c>
      <c r="G752" s="18">
        <v>31.2</v>
      </c>
      <c r="H752" s="2">
        <v>1.1819999999999999</v>
      </c>
      <c r="I752" s="19">
        <v>22</v>
      </c>
      <c r="J752" t="str">
        <f t="shared" si="11"/>
        <v>Adolescent</v>
      </c>
      <c r="K752" t="s">
        <v>29</v>
      </c>
      <c r="L752">
        <v>1</v>
      </c>
    </row>
    <row r="753" spans="1:12" x14ac:dyDescent="0.25">
      <c r="A753">
        <v>752</v>
      </c>
      <c r="B753" s="19">
        <v>1</v>
      </c>
      <c r="C753" s="18">
        <v>121</v>
      </c>
      <c r="D753" s="18">
        <v>78</v>
      </c>
      <c r="E753" s="18">
        <v>39</v>
      </c>
      <c r="F753" s="18">
        <v>74</v>
      </c>
      <c r="G753" s="18">
        <v>39</v>
      </c>
      <c r="H753" s="2">
        <v>0.26100000000000001</v>
      </c>
      <c r="I753" s="19">
        <v>28</v>
      </c>
      <c r="J753" t="str">
        <f t="shared" si="11"/>
        <v>Adolescent</v>
      </c>
      <c r="K753" t="s">
        <v>30</v>
      </c>
      <c r="L753">
        <v>0</v>
      </c>
    </row>
    <row r="754" spans="1:12" x14ac:dyDescent="0.25">
      <c r="A754">
        <v>753</v>
      </c>
      <c r="B754" s="19">
        <v>3</v>
      </c>
      <c r="C754" s="18">
        <v>108</v>
      </c>
      <c r="D754" s="18">
        <v>62</v>
      </c>
      <c r="E754" s="18">
        <v>24</v>
      </c>
      <c r="F754" s="18">
        <v>0</v>
      </c>
      <c r="G754" s="18">
        <v>26</v>
      </c>
      <c r="H754" s="2">
        <v>0.223</v>
      </c>
      <c r="I754" s="19">
        <v>25</v>
      </c>
      <c r="J754" t="str">
        <f t="shared" si="11"/>
        <v>Adolescent</v>
      </c>
      <c r="K754" t="s">
        <v>30</v>
      </c>
      <c r="L754">
        <v>0</v>
      </c>
    </row>
    <row r="755" spans="1:12" x14ac:dyDescent="0.25">
      <c r="A755">
        <v>754</v>
      </c>
      <c r="B755" s="19">
        <v>0</v>
      </c>
      <c r="C755" s="18">
        <v>181</v>
      </c>
      <c r="D755" s="18">
        <v>88</v>
      </c>
      <c r="E755" s="18">
        <v>44</v>
      </c>
      <c r="F755" s="18">
        <v>510</v>
      </c>
      <c r="G755" s="18">
        <v>43.3</v>
      </c>
      <c r="H755" s="2">
        <v>0.222</v>
      </c>
      <c r="I755" s="19">
        <v>26</v>
      </c>
      <c r="J755" t="str">
        <f t="shared" si="11"/>
        <v>Adolescent</v>
      </c>
      <c r="K755" t="s">
        <v>29</v>
      </c>
      <c r="L755">
        <v>1</v>
      </c>
    </row>
    <row r="756" spans="1:12" x14ac:dyDescent="0.25">
      <c r="A756">
        <v>755</v>
      </c>
      <c r="B756" s="19">
        <v>8</v>
      </c>
      <c r="C756" s="18">
        <v>154</v>
      </c>
      <c r="D756" s="18">
        <v>78</v>
      </c>
      <c r="E756" s="18">
        <v>32</v>
      </c>
      <c r="F756" s="18">
        <v>0</v>
      </c>
      <c r="G756" s="18">
        <v>32.4</v>
      </c>
      <c r="H756" s="2">
        <v>0.443</v>
      </c>
      <c r="I756" s="19">
        <v>45</v>
      </c>
      <c r="J756" t="str">
        <f t="shared" si="11"/>
        <v>Middle Age</v>
      </c>
      <c r="K756" t="s">
        <v>29</v>
      </c>
      <c r="L756">
        <v>1</v>
      </c>
    </row>
    <row r="757" spans="1:12" x14ac:dyDescent="0.25">
      <c r="A757">
        <v>756</v>
      </c>
      <c r="B757" s="19">
        <v>1</v>
      </c>
      <c r="C757" s="18">
        <v>128</v>
      </c>
      <c r="D757" s="18">
        <v>88</v>
      </c>
      <c r="E757" s="18">
        <v>39</v>
      </c>
      <c r="F757" s="18">
        <v>110</v>
      </c>
      <c r="G757" s="18">
        <v>36.5</v>
      </c>
      <c r="H757" s="2">
        <v>1.0569999999999999</v>
      </c>
      <c r="I757" s="19">
        <v>37</v>
      </c>
      <c r="J757" t="str">
        <f t="shared" si="11"/>
        <v>Middle Age</v>
      </c>
      <c r="K757" t="s">
        <v>29</v>
      </c>
      <c r="L757">
        <v>1</v>
      </c>
    </row>
    <row r="758" spans="1:12" x14ac:dyDescent="0.25">
      <c r="A758">
        <v>757</v>
      </c>
      <c r="B758" s="19">
        <v>7</v>
      </c>
      <c r="C758" s="18">
        <v>137</v>
      </c>
      <c r="D758" s="18">
        <v>90</v>
      </c>
      <c r="E758" s="18">
        <v>41</v>
      </c>
      <c r="F758" s="18">
        <v>0</v>
      </c>
      <c r="G758" s="18">
        <v>32</v>
      </c>
      <c r="H758" s="2">
        <v>0.39100000000000001</v>
      </c>
      <c r="I758" s="19">
        <v>39</v>
      </c>
      <c r="J758" t="str">
        <f t="shared" si="11"/>
        <v>Middle Age</v>
      </c>
      <c r="K758" t="s">
        <v>30</v>
      </c>
      <c r="L758">
        <v>0</v>
      </c>
    </row>
    <row r="759" spans="1:12" x14ac:dyDescent="0.25">
      <c r="A759">
        <v>758</v>
      </c>
      <c r="B759" s="19">
        <v>0</v>
      </c>
      <c r="C759" s="18">
        <v>123</v>
      </c>
      <c r="D759" s="18">
        <v>72</v>
      </c>
      <c r="E759" s="18">
        <v>0</v>
      </c>
      <c r="F759" s="18">
        <v>0</v>
      </c>
      <c r="G759" s="18">
        <v>36.299999999999997</v>
      </c>
      <c r="H759" s="2">
        <v>0.25800000000000001</v>
      </c>
      <c r="I759" s="19">
        <v>52</v>
      </c>
      <c r="J759" t="str">
        <f t="shared" si="11"/>
        <v>old</v>
      </c>
      <c r="K759" t="s">
        <v>29</v>
      </c>
      <c r="L759">
        <v>1</v>
      </c>
    </row>
    <row r="760" spans="1:12" x14ac:dyDescent="0.25">
      <c r="A760">
        <v>759</v>
      </c>
      <c r="B760" s="19">
        <v>1</v>
      </c>
      <c r="C760" s="18">
        <v>106</v>
      </c>
      <c r="D760" s="18">
        <v>76</v>
      </c>
      <c r="E760" s="18">
        <v>0</v>
      </c>
      <c r="F760" s="18">
        <v>0</v>
      </c>
      <c r="G760" s="18">
        <v>37.5</v>
      </c>
      <c r="H760" s="2">
        <v>0.19700000000000001</v>
      </c>
      <c r="I760" s="19">
        <v>26</v>
      </c>
      <c r="J760" t="str">
        <f t="shared" si="11"/>
        <v>Adolescent</v>
      </c>
      <c r="K760" t="s">
        <v>30</v>
      </c>
      <c r="L760">
        <v>0</v>
      </c>
    </row>
    <row r="761" spans="1:12" x14ac:dyDescent="0.25">
      <c r="A761">
        <v>760</v>
      </c>
      <c r="B761" s="19">
        <v>6</v>
      </c>
      <c r="C761" s="18">
        <v>190</v>
      </c>
      <c r="D761" s="18">
        <v>92</v>
      </c>
      <c r="E761" s="18">
        <v>0</v>
      </c>
      <c r="F761" s="18">
        <v>0</v>
      </c>
      <c r="G761" s="18">
        <v>35.5</v>
      </c>
      <c r="H761" s="2">
        <v>0.27800000000000002</v>
      </c>
      <c r="I761" s="19">
        <v>66</v>
      </c>
      <c r="J761" t="str">
        <f t="shared" si="11"/>
        <v>old</v>
      </c>
      <c r="K761" t="s">
        <v>29</v>
      </c>
      <c r="L761">
        <v>1</v>
      </c>
    </row>
    <row r="762" spans="1:12" x14ac:dyDescent="0.25">
      <c r="A762">
        <v>761</v>
      </c>
      <c r="B762" s="19">
        <v>2</v>
      </c>
      <c r="C762" s="18">
        <v>88</v>
      </c>
      <c r="D762" s="18">
        <v>58</v>
      </c>
      <c r="E762" s="18">
        <v>26</v>
      </c>
      <c r="F762" s="18">
        <v>16</v>
      </c>
      <c r="G762" s="18">
        <v>28.4</v>
      </c>
      <c r="H762" s="2">
        <v>0.76600000000000001</v>
      </c>
      <c r="I762" s="19">
        <v>22</v>
      </c>
      <c r="J762" t="str">
        <f t="shared" si="11"/>
        <v>Adolescent</v>
      </c>
      <c r="K762" t="s">
        <v>30</v>
      </c>
      <c r="L762">
        <v>0</v>
      </c>
    </row>
    <row r="763" spans="1:12" x14ac:dyDescent="0.25">
      <c r="A763">
        <v>762</v>
      </c>
      <c r="B763" s="19">
        <v>9</v>
      </c>
      <c r="C763" s="18">
        <v>170</v>
      </c>
      <c r="D763" s="18">
        <v>74</v>
      </c>
      <c r="E763" s="18">
        <v>31</v>
      </c>
      <c r="F763" s="18">
        <v>0</v>
      </c>
      <c r="G763" s="18">
        <v>44</v>
      </c>
      <c r="H763" s="2">
        <v>0.40300000000000002</v>
      </c>
      <c r="I763" s="19">
        <v>43</v>
      </c>
      <c r="J763" t="str">
        <f t="shared" si="11"/>
        <v>Middle Age</v>
      </c>
      <c r="K763" t="s">
        <v>29</v>
      </c>
      <c r="L763">
        <v>1</v>
      </c>
    </row>
    <row r="764" spans="1:12" x14ac:dyDescent="0.25">
      <c r="A764">
        <v>763</v>
      </c>
      <c r="B764" s="19">
        <v>9</v>
      </c>
      <c r="C764" s="18">
        <v>89</v>
      </c>
      <c r="D764" s="18">
        <v>62</v>
      </c>
      <c r="E764" s="18">
        <v>0</v>
      </c>
      <c r="F764" s="18">
        <v>0</v>
      </c>
      <c r="G764" s="18">
        <v>22.5</v>
      </c>
      <c r="H764" s="2">
        <v>0.14199999999999999</v>
      </c>
      <c r="I764" s="19">
        <v>33</v>
      </c>
      <c r="J764" t="str">
        <f t="shared" si="11"/>
        <v>Middle Age</v>
      </c>
      <c r="K764" t="s">
        <v>30</v>
      </c>
      <c r="L764">
        <v>0</v>
      </c>
    </row>
    <row r="765" spans="1:12" x14ac:dyDescent="0.25">
      <c r="A765">
        <v>764</v>
      </c>
      <c r="B765" s="19">
        <v>10</v>
      </c>
      <c r="C765" s="18">
        <v>101</v>
      </c>
      <c r="D765" s="18">
        <v>76</v>
      </c>
      <c r="E765" s="18">
        <v>48</v>
      </c>
      <c r="F765" s="18">
        <v>180</v>
      </c>
      <c r="G765" s="18">
        <v>32.9</v>
      </c>
      <c r="H765" s="2">
        <v>0.17100000000000001</v>
      </c>
      <c r="I765" s="19">
        <v>63</v>
      </c>
      <c r="J765" t="str">
        <f t="shared" si="11"/>
        <v>old</v>
      </c>
      <c r="K765" t="s">
        <v>30</v>
      </c>
      <c r="L765">
        <v>0</v>
      </c>
    </row>
    <row r="766" spans="1:12" x14ac:dyDescent="0.25">
      <c r="A766">
        <v>765</v>
      </c>
      <c r="B766" s="19">
        <v>2</v>
      </c>
      <c r="C766" s="18">
        <v>122</v>
      </c>
      <c r="D766" s="18">
        <v>70</v>
      </c>
      <c r="E766" s="18">
        <v>27</v>
      </c>
      <c r="F766" s="18">
        <v>0</v>
      </c>
      <c r="G766" s="18">
        <v>36.799999999999997</v>
      </c>
      <c r="H766" s="2">
        <v>0.34</v>
      </c>
      <c r="I766" s="19">
        <v>27</v>
      </c>
      <c r="J766" t="str">
        <f t="shared" si="11"/>
        <v>Adolescent</v>
      </c>
      <c r="K766" t="s">
        <v>30</v>
      </c>
      <c r="L766">
        <v>0</v>
      </c>
    </row>
    <row r="767" spans="1:12" x14ac:dyDescent="0.25">
      <c r="A767">
        <v>766</v>
      </c>
      <c r="B767" s="19">
        <v>5</v>
      </c>
      <c r="C767" s="18">
        <v>121</v>
      </c>
      <c r="D767" s="18">
        <v>72</v>
      </c>
      <c r="E767" s="18">
        <v>23</v>
      </c>
      <c r="F767" s="18">
        <v>112</v>
      </c>
      <c r="G767" s="18">
        <v>26.2</v>
      </c>
      <c r="H767" s="2">
        <v>0.245</v>
      </c>
      <c r="I767" s="19">
        <v>30</v>
      </c>
      <c r="J767" t="str">
        <f t="shared" si="11"/>
        <v>Adolescent</v>
      </c>
      <c r="K767" t="s">
        <v>30</v>
      </c>
      <c r="L767">
        <v>0</v>
      </c>
    </row>
    <row r="768" spans="1:12" x14ac:dyDescent="0.25">
      <c r="A768">
        <v>767</v>
      </c>
      <c r="B768" s="19">
        <v>1</v>
      </c>
      <c r="C768" s="18">
        <v>126</v>
      </c>
      <c r="D768" s="18">
        <v>60</v>
      </c>
      <c r="E768" s="18">
        <v>0</v>
      </c>
      <c r="F768" s="18">
        <v>0</v>
      </c>
      <c r="G768" s="18">
        <v>30.1</v>
      </c>
      <c r="H768" s="2">
        <v>0.34899999999999998</v>
      </c>
      <c r="I768" s="19">
        <v>47</v>
      </c>
      <c r="J768" t="str">
        <f t="shared" si="11"/>
        <v>Middle Age</v>
      </c>
      <c r="K768" t="s">
        <v>29</v>
      </c>
      <c r="L768">
        <v>1</v>
      </c>
    </row>
    <row r="769" spans="1:12" x14ac:dyDescent="0.25">
      <c r="A769">
        <v>768</v>
      </c>
      <c r="B769" s="19">
        <v>1</v>
      </c>
      <c r="C769" s="18">
        <v>93</v>
      </c>
      <c r="D769" s="18">
        <v>70</v>
      </c>
      <c r="E769" s="18">
        <v>31</v>
      </c>
      <c r="F769" s="18">
        <v>0</v>
      </c>
      <c r="G769" s="18">
        <v>30.4</v>
      </c>
      <c r="H769" s="2">
        <v>0.315</v>
      </c>
      <c r="I769" s="19">
        <v>23</v>
      </c>
      <c r="J769" t="str">
        <f t="shared" si="11"/>
        <v>Adolescent</v>
      </c>
      <c r="K769" t="s">
        <v>30</v>
      </c>
      <c r="L769">
        <v>0</v>
      </c>
    </row>
  </sheetData>
  <sortState ref="O2:O769">
    <sortCondition ref="O1"/>
  </sortState>
  <conditionalFormatting sqref="B1:K769">
    <cfRule type="containsBlanks" dxfId="8" priority="2">
      <formula>LEN(TRIM(B1))=0</formula>
    </cfRule>
  </conditionalFormatting>
  <conditionalFormatting sqref="A1:A769">
    <cfRule type="containsBlanks" dxfId="7" priority="1">
      <formula>LEN(TRIM(A1))=0</formula>
    </cfRule>
  </conditionalFormatting>
  <pageMargins left="0.37" right="0.51" top="0.26" bottom="0.35" header="0.15" footer="0.14000000000000001"/>
  <pageSetup paperSize="9" scale="80" fitToHeight="0" orientation="landscape" r:id="rId1"/>
  <headerFooter>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69"/>
  <sheetViews>
    <sheetView workbookViewId="0">
      <pane xSplit="2" ySplit="1" topLeftCell="C2" activePane="bottomRight" state="frozen"/>
      <selection pane="topRight" activeCell="B1" sqref="B1"/>
      <selection pane="bottomLeft" activeCell="A2" sqref="A2"/>
      <selection pane="bottomRight" activeCell="J1" sqref="J1"/>
    </sheetView>
  </sheetViews>
  <sheetFormatPr defaultRowHeight="15" x14ac:dyDescent="0.25"/>
  <cols>
    <col min="1" max="1" width="8.28515625" bestFit="1" customWidth="1"/>
    <col min="2" max="2" width="13.85546875" customWidth="1"/>
    <col min="3" max="3" width="13" customWidth="1"/>
    <col min="4" max="4" width="16" customWidth="1"/>
    <col min="5" max="5" width="15.42578125" customWidth="1"/>
    <col min="6" max="7" width="11" customWidth="1"/>
    <col min="8" max="8" width="26.7109375" customWidth="1"/>
    <col min="9" max="9" width="11" customWidth="1"/>
    <col min="10" max="10" width="14" bestFit="1" customWidth="1"/>
    <col min="11" max="11" width="12" customWidth="1"/>
  </cols>
  <sheetData>
    <row r="1" spans="1:11" x14ac:dyDescent="0.25">
      <c r="A1" t="s">
        <v>22</v>
      </c>
      <c r="B1" t="s">
        <v>0</v>
      </c>
      <c r="C1" t="s">
        <v>1</v>
      </c>
      <c r="D1" t="s">
        <v>2</v>
      </c>
      <c r="E1" t="s">
        <v>3</v>
      </c>
      <c r="F1" t="s">
        <v>4</v>
      </c>
      <c r="G1" t="s">
        <v>5</v>
      </c>
      <c r="H1" t="s">
        <v>6</v>
      </c>
      <c r="I1" t="s">
        <v>7</v>
      </c>
      <c r="J1" t="s">
        <v>12</v>
      </c>
      <c r="K1" t="s">
        <v>33</v>
      </c>
    </row>
    <row r="2" spans="1:11" x14ac:dyDescent="0.25">
      <c r="A2">
        <v>1</v>
      </c>
      <c r="B2" s="19">
        <v>6</v>
      </c>
      <c r="C2" s="18">
        <v>148</v>
      </c>
      <c r="D2" s="18">
        <v>72</v>
      </c>
      <c r="E2" s="18">
        <v>35</v>
      </c>
      <c r="F2" s="18">
        <v>0</v>
      </c>
      <c r="G2" s="18">
        <v>33.6</v>
      </c>
      <c r="H2" s="2">
        <v>0.627</v>
      </c>
      <c r="I2" s="19">
        <v>50</v>
      </c>
      <c r="J2" t="str">
        <f t="shared" ref="J2:J65" si="0">IF(I2&gt;49,"old",IF(I2&gt;=31,"Middle Age",IF(I2&lt;31,"Adolescent","Invalid")))</f>
        <v>old</v>
      </c>
      <c r="K2" t="s">
        <v>29</v>
      </c>
    </row>
    <row r="3" spans="1:11" x14ac:dyDescent="0.25">
      <c r="A3">
        <v>2</v>
      </c>
      <c r="B3" s="19">
        <v>1</v>
      </c>
      <c r="C3" s="18">
        <v>85</v>
      </c>
      <c r="D3" s="18">
        <v>66</v>
      </c>
      <c r="E3" s="18">
        <v>29</v>
      </c>
      <c r="F3" s="18">
        <v>0</v>
      </c>
      <c r="G3" s="18">
        <v>26.6</v>
      </c>
      <c r="H3" s="2">
        <v>0.35099999999999998</v>
      </c>
      <c r="I3" s="19">
        <v>31</v>
      </c>
      <c r="J3" t="str">
        <f t="shared" si="0"/>
        <v>Middle Age</v>
      </c>
      <c r="K3" t="s">
        <v>30</v>
      </c>
    </row>
    <row r="4" spans="1:11" x14ac:dyDescent="0.25">
      <c r="A4">
        <v>3</v>
      </c>
      <c r="B4" s="19">
        <v>8</v>
      </c>
      <c r="C4" s="18">
        <v>183</v>
      </c>
      <c r="D4" s="18">
        <v>64</v>
      </c>
      <c r="E4" s="18">
        <v>0</v>
      </c>
      <c r="F4" s="18">
        <v>0</v>
      </c>
      <c r="G4" s="18">
        <v>23.3</v>
      </c>
      <c r="H4" s="2">
        <v>0.67200000000000004</v>
      </c>
      <c r="I4" s="19">
        <v>32</v>
      </c>
      <c r="J4" t="str">
        <f t="shared" si="0"/>
        <v>Middle Age</v>
      </c>
      <c r="K4" t="s">
        <v>29</v>
      </c>
    </row>
    <row r="5" spans="1:11" x14ac:dyDescent="0.25">
      <c r="A5">
        <v>4</v>
      </c>
      <c r="B5" s="19">
        <v>1</v>
      </c>
      <c r="C5" s="18">
        <v>89</v>
      </c>
      <c r="D5" s="18">
        <v>66</v>
      </c>
      <c r="E5" s="18">
        <v>23</v>
      </c>
      <c r="F5" s="18">
        <v>94</v>
      </c>
      <c r="G5" s="18">
        <v>28.1</v>
      </c>
      <c r="H5" s="2">
        <v>0.16700000000000001</v>
      </c>
      <c r="I5" s="19">
        <v>21</v>
      </c>
      <c r="J5" t="str">
        <f t="shared" si="0"/>
        <v>Adolescent</v>
      </c>
      <c r="K5" t="s">
        <v>30</v>
      </c>
    </row>
    <row r="6" spans="1:11" x14ac:dyDescent="0.25">
      <c r="A6">
        <v>5</v>
      </c>
      <c r="B6" s="19">
        <v>0</v>
      </c>
      <c r="C6" s="18">
        <v>137</v>
      </c>
      <c r="D6" s="18">
        <v>40</v>
      </c>
      <c r="E6" s="18">
        <v>35</v>
      </c>
      <c r="F6" s="18">
        <v>168</v>
      </c>
      <c r="G6" s="18">
        <v>43.1</v>
      </c>
      <c r="H6" s="2">
        <v>2.2879999999999998</v>
      </c>
      <c r="I6" s="19">
        <v>33</v>
      </c>
      <c r="J6" t="str">
        <f t="shared" si="0"/>
        <v>Middle Age</v>
      </c>
      <c r="K6" t="s">
        <v>29</v>
      </c>
    </row>
    <row r="7" spans="1:11" x14ac:dyDescent="0.25">
      <c r="A7">
        <v>6</v>
      </c>
      <c r="B7" s="19">
        <v>5</v>
      </c>
      <c r="C7" s="18">
        <v>116</v>
      </c>
      <c r="D7" s="18">
        <v>74</v>
      </c>
      <c r="E7" s="18">
        <v>0</v>
      </c>
      <c r="F7" s="18">
        <v>0</v>
      </c>
      <c r="G7" s="18">
        <v>25.6</v>
      </c>
      <c r="H7" s="2">
        <v>0.20100000000000001</v>
      </c>
      <c r="I7" s="19">
        <v>30</v>
      </c>
      <c r="J7" t="str">
        <f t="shared" si="0"/>
        <v>Adolescent</v>
      </c>
      <c r="K7" t="s">
        <v>30</v>
      </c>
    </row>
    <row r="8" spans="1:11" x14ac:dyDescent="0.25">
      <c r="A8">
        <v>7</v>
      </c>
      <c r="B8" s="19">
        <v>3</v>
      </c>
      <c r="C8" s="18">
        <v>78</v>
      </c>
      <c r="D8" s="18">
        <v>50</v>
      </c>
      <c r="E8" s="18">
        <v>32</v>
      </c>
      <c r="F8" s="18">
        <v>88</v>
      </c>
      <c r="G8" s="18">
        <v>31</v>
      </c>
      <c r="H8" s="2">
        <v>0.248</v>
      </c>
      <c r="I8" s="19">
        <v>26</v>
      </c>
      <c r="J8" t="str">
        <f t="shared" si="0"/>
        <v>Adolescent</v>
      </c>
      <c r="K8" t="s">
        <v>29</v>
      </c>
    </row>
    <row r="9" spans="1:11" x14ac:dyDescent="0.25">
      <c r="A9">
        <v>8</v>
      </c>
      <c r="B9" s="19">
        <v>10</v>
      </c>
      <c r="C9" s="18">
        <v>115</v>
      </c>
      <c r="D9" s="18">
        <v>0</v>
      </c>
      <c r="E9" s="18">
        <v>0</v>
      </c>
      <c r="F9" s="18">
        <v>0</v>
      </c>
      <c r="G9" s="18">
        <v>35.299999999999997</v>
      </c>
      <c r="H9" s="2">
        <v>0.13400000000000001</v>
      </c>
      <c r="I9" s="19">
        <v>29</v>
      </c>
      <c r="J9" t="str">
        <f t="shared" si="0"/>
        <v>Adolescent</v>
      </c>
      <c r="K9" t="s">
        <v>30</v>
      </c>
    </row>
    <row r="10" spans="1:11" x14ac:dyDescent="0.25">
      <c r="A10">
        <v>9</v>
      </c>
      <c r="B10" s="19">
        <v>2</v>
      </c>
      <c r="C10" s="18">
        <v>197</v>
      </c>
      <c r="D10" s="18">
        <v>70</v>
      </c>
      <c r="E10" s="18">
        <v>45</v>
      </c>
      <c r="F10" s="18">
        <v>543</v>
      </c>
      <c r="G10" s="18">
        <v>30.5</v>
      </c>
      <c r="H10" s="2">
        <v>0.158</v>
      </c>
      <c r="I10" s="19">
        <v>53</v>
      </c>
      <c r="J10" t="str">
        <f t="shared" si="0"/>
        <v>old</v>
      </c>
      <c r="K10" t="s">
        <v>29</v>
      </c>
    </row>
    <row r="11" spans="1:11" x14ac:dyDescent="0.25">
      <c r="A11">
        <v>10</v>
      </c>
      <c r="B11" s="19">
        <v>8</v>
      </c>
      <c r="C11" s="18">
        <v>125</v>
      </c>
      <c r="D11" s="18">
        <v>96</v>
      </c>
      <c r="E11" s="18">
        <v>0</v>
      </c>
      <c r="F11" s="18">
        <v>0</v>
      </c>
      <c r="G11" s="18">
        <v>0</v>
      </c>
      <c r="H11" s="2">
        <v>0.23200000000000001</v>
      </c>
      <c r="I11" s="19">
        <v>54</v>
      </c>
      <c r="J11" t="str">
        <f t="shared" si="0"/>
        <v>old</v>
      </c>
      <c r="K11" t="s">
        <v>29</v>
      </c>
    </row>
    <row r="12" spans="1:11" x14ac:dyDescent="0.25">
      <c r="A12">
        <v>11</v>
      </c>
      <c r="B12" s="19">
        <v>4</v>
      </c>
      <c r="C12" s="18">
        <v>110</v>
      </c>
      <c r="D12" s="18">
        <v>92</v>
      </c>
      <c r="E12" s="18">
        <v>0</v>
      </c>
      <c r="F12" s="18">
        <v>0</v>
      </c>
      <c r="G12" s="18">
        <v>37.6</v>
      </c>
      <c r="H12" s="2">
        <v>0.191</v>
      </c>
      <c r="I12" s="19">
        <v>30</v>
      </c>
      <c r="J12" t="str">
        <f t="shared" si="0"/>
        <v>Adolescent</v>
      </c>
      <c r="K12" t="s">
        <v>30</v>
      </c>
    </row>
    <row r="13" spans="1:11" x14ac:dyDescent="0.25">
      <c r="A13">
        <v>12</v>
      </c>
      <c r="B13" s="19">
        <v>10</v>
      </c>
      <c r="C13" s="18">
        <v>168</v>
      </c>
      <c r="D13" s="18">
        <v>74</v>
      </c>
      <c r="E13" s="18">
        <v>0</v>
      </c>
      <c r="F13" s="18">
        <v>0</v>
      </c>
      <c r="G13" s="18">
        <v>38</v>
      </c>
      <c r="H13" s="2">
        <v>0.53700000000000003</v>
      </c>
      <c r="I13" s="19">
        <v>34</v>
      </c>
      <c r="J13" t="str">
        <f t="shared" si="0"/>
        <v>Middle Age</v>
      </c>
      <c r="K13" t="s">
        <v>29</v>
      </c>
    </row>
    <row r="14" spans="1:11" x14ac:dyDescent="0.25">
      <c r="A14">
        <v>13</v>
      </c>
      <c r="B14" s="19">
        <v>10</v>
      </c>
      <c r="C14" s="18">
        <v>139</v>
      </c>
      <c r="D14" s="18">
        <v>80</v>
      </c>
      <c r="E14" s="18">
        <v>0</v>
      </c>
      <c r="F14" s="18">
        <v>0</v>
      </c>
      <c r="G14" s="18">
        <v>27.1</v>
      </c>
      <c r="H14" s="2">
        <v>1.4410000000000001</v>
      </c>
      <c r="I14" s="19">
        <v>57</v>
      </c>
      <c r="J14" t="str">
        <f t="shared" si="0"/>
        <v>old</v>
      </c>
      <c r="K14" t="s">
        <v>30</v>
      </c>
    </row>
    <row r="15" spans="1:11" x14ac:dyDescent="0.25">
      <c r="A15">
        <v>14</v>
      </c>
      <c r="B15" s="19">
        <v>1</v>
      </c>
      <c r="C15" s="18">
        <v>189</v>
      </c>
      <c r="D15" s="18">
        <v>60</v>
      </c>
      <c r="E15" s="18">
        <v>23</v>
      </c>
      <c r="F15" s="18">
        <v>846</v>
      </c>
      <c r="G15" s="18">
        <v>30.1</v>
      </c>
      <c r="H15" s="2">
        <v>0.39800000000000002</v>
      </c>
      <c r="I15" s="19">
        <v>59</v>
      </c>
      <c r="J15" t="str">
        <f t="shared" si="0"/>
        <v>old</v>
      </c>
      <c r="K15" t="s">
        <v>29</v>
      </c>
    </row>
    <row r="16" spans="1:11" x14ac:dyDescent="0.25">
      <c r="A16">
        <v>15</v>
      </c>
      <c r="B16" s="19">
        <v>5</v>
      </c>
      <c r="C16" s="18">
        <v>166</v>
      </c>
      <c r="D16" s="18">
        <v>72</v>
      </c>
      <c r="E16" s="18">
        <v>19</v>
      </c>
      <c r="F16" s="18">
        <v>175</v>
      </c>
      <c r="G16" s="18">
        <v>25.8</v>
      </c>
      <c r="H16" s="2">
        <v>0.58699999999999997</v>
      </c>
      <c r="I16" s="19">
        <v>51</v>
      </c>
      <c r="J16" t="str">
        <f t="shared" si="0"/>
        <v>old</v>
      </c>
      <c r="K16" t="s">
        <v>29</v>
      </c>
    </row>
    <row r="17" spans="1:11" x14ac:dyDescent="0.25">
      <c r="A17">
        <v>16</v>
      </c>
      <c r="B17" s="19">
        <v>7</v>
      </c>
      <c r="C17" s="18">
        <v>100</v>
      </c>
      <c r="D17" s="18">
        <v>0</v>
      </c>
      <c r="E17" s="18">
        <v>0</v>
      </c>
      <c r="F17" s="18">
        <v>0</v>
      </c>
      <c r="G17" s="18">
        <v>30</v>
      </c>
      <c r="H17" s="2">
        <v>0.48399999999999999</v>
      </c>
      <c r="I17" s="19">
        <v>32</v>
      </c>
      <c r="J17" t="str">
        <f t="shared" si="0"/>
        <v>Middle Age</v>
      </c>
      <c r="K17" t="s">
        <v>29</v>
      </c>
    </row>
    <row r="18" spans="1:11" x14ac:dyDescent="0.25">
      <c r="A18">
        <v>17</v>
      </c>
      <c r="B18" s="19">
        <v>0</v>
      </c>
      <c r="C18" s="18">
        <v>118</v>
      </c>
      <c r="D18" s="18">
        <v>84</v>
      </c>
      <c r="E18" s="18">
        <v>47</v>
      </c>
      <c r="F18" s="18">
        <v>230</v>
      </c>
      <c r="G18" s="18">
        <v>45.8</v>
      </c>
      <c r="H18" s="2">
        <v>0.55100000000000005</v>
      </c>
      <c r="I18" s="19">
        <v>31</v>
      </c>
      <c r="J18" t="str">
        <f t="shared" si="0"/>
        <v>Middle Age</v>
      </c>
      <c r="K18" t="s">
        <v>29</v>
      </c>
    </row>
    <row r="19" spans="1:11" x14ac:dyDescent="0.25">
      <c r="A19">
        <v>18</v>
      </c>
      <c r="B19" s="19">
        <v>7</v>
      </c>
      <c r="C19" s="18">
        <v>107</v>
      </c>
      <c r="D19" s="18">
        <v>74</v>
      </c>
      <c r="E19" s="18">
        <v>0</v>
      </c>
      <c r="F19" s="18">
        <v>0</v>
      </c>
      <c r="G19" s="18">
        <v>29.6</v>
      </c>
      <c r="H19" s="2">
        <v>0.254</v>
      </c>
      <c r="I19" s="19">
        <v>31</v>
      </c>
      <c r="J19" t="str">
        <f t="shared" si="0"/>
        <v>Middle Age</v>
      </c>
      <c r="K19" t="s">
        <v>29</v>
      </c>
    </row>
    <row r="20" spans="1:11" x14ac:dyDescent="0.25">
      <c r="A20">
        <v>19</v>
      </c>
      <c r="B20" s="19">
        <v>1</v>
      </c>
      <c r="C20" s="18">
        <v>103</v>
      </c>
      <c r="D20" s="18">
        <v>30</v>
      </c>
      <c r="E20" s="18">
        <v>38</v>
      </c>
      <c r="F20" s="18">
        <v>83</v>
      </c>
      <c r="G20" s="18">
        <v>43.3</v>
      </c>
      <c r="H20" s="2">
        <v>0.183</v>
      </c>
      <c r="I20" s="19">
        <v>33</v>
      </c>
      <c r="J20" t="str">
        <f t="shared" si="0"/>
        <v>Middle Age</v>
      </c>
      <c r="K20" t="s">
        <v>30</v>
      </c>
    </row>
    <row r="21" spans="1:11" x14ac:dyDescent="0.25">
      <c r="A21">
        <v>20</v>
      </c>
      <c r="B21" s="19">
        <v>1</v>
      </c>
      <c r="C21" s="18">
        <v>115</v>
      </c>
      <c r="D21" s="18">
        <v>70</v>
      </c>
      <c r="E21" s="18">
        <v>30</v>
      </c>
      <c r="F21" s="18">
        <v>96</v>
      </c>
      <c r="G21" s="18">
        <v>34.6</v>
      </c>
      <c r="H21" s="2">
        <v>0.52900000000000003</v>
      </c>
      <c r="I21" s="19">
        <v>32</v>
      </c>
      <c r="J21" t="str">
        <f t="shared" si="0"/>
        <v>Middle Age</v>
      </c>
      <c r="K21" t="s">
        <v>29</v>
      </c>
    </row>
    <row r="22" spans="1:11" x14ac:dyDescent="0.25">
      <c r="A22">
        <v>21</v>
      </c>
      <c r="B22" s="19">
        <v>3</v>
      </c>
      <c r="C22" s="18">
        <v>126</v>
      </c>
      <c r="D22" s="18">
        <v>88</v>
      </c>
      <c r="E22" s="18">
        <v>41</v>
      </c>
      <c r="F22" s="18">
        <v>235</v>
      </c>
      <c r="G22" s="18">
        <v>39.299999999999997</v>
      </c>
      <c r="H22" s="2">
        <v>0.70399999999999996</v>
      </c>
      <c r="I22" s="19">
        <v>27</v>
      </c>
      <c r="J22" t="str">
        <f t="shared" si="0"/>
        <v>Adolescent</v>
      </c>
      <c r="K22" t="s">
        <v>30</v>
      </c>
    </row>
    <row r="23" spans="1:11" x14ac:dyDescent="0.25">
      <c r="A23">
        <v>22</v>
      </c>
      <c r="B23" s="19">
        <v>8</v>
      </c>
      <c r="C23" s="18">
        <v>99</v>
      </c>
      <c r="D23" s="18">
        <v>84</v>
      </c>
      <c r="E23" s="18">
        <v>0</v>
      </c>
      <c r="F23" s="18">
        <v>0</v>
      </c>
      <c r="G23" s="18">
        <v>35.4</v>
      </c>
      <c r="H23" s="2">
        <v>0.38800000000000001</v>
      </c>
      <c r="I23" s="19">
        <v>50</v>
      </c>
      <c r="J23" t="str">
        <f t="shared" si="0"/>
        <v>old</v>
      </c>
      <c r="K23" t="s">
        <v>30</v>
      </c>
    </row>
    <row r="24" spans="1:11" x14ac:dyDescent="0.25">
      <c r="A24">
        <v>23</v>
      </c>
      <c r="B24" s="19">
        <v>7</v>
      </c>
      <c r="C24" s="18">
        <v>196</v>
      </c>
      <c r="D24" s="18">
        <v>90</v>
      </c>
      <c r="E24" s="18">
        <v>0</v>
      </c>
      <c r="F24" s="18">
        <v>0</v>
      </c>
      <c r="G24" s="18">
        <v>39.799999999999997</v>
      </c>
      <c r="H24" s="2">
        <v>0.45100000000000001</v>
      </c>
      <c r="I24" s="19">
        <v>41</v>
      </c>
      <c r="J24" t="str">
        <f t="shared" si="0"/>
        <v>Middle Age</v>
      </c>
      <c r="K24" t="s">
        <v>29</v>
      </c>
    </row>
    <row r="25" spans="1:11" x14ac:dyDescent="0.25">
      <c r="A25">
        <v>24</v>
      </c>
      <c r="B25" s="19">
        <v>9</v>
      </c>
      <c r="C25" s="18">
        <v>119</v>
      </c>
      <c r="D25" s="18">
        <v>80</v>
      </c>
      <c r="E25" s="18">
        <v>35</v>
      </c>
      <c r="F25" s="18">
        <v>0</v>
      </c>
      <c r="G25" s="18">
        <v>29</v>
      </c>
      <c r="H25" s="2">
        <v>0.26300000000000001</v>
      </c>
      <c r="I25" s="19">
        <v>29</v>
      </c>
      <c r="J25" t="str">
        <f t="shared" si="0"/>
        <v>Adolescent</v>
      </c>
      <c r="K25" t="s">
        <v>29</v>
      </c>
    </row>
    <row r="26" spans="1:11" x14ac:dyDescent="0.25">
      <c r="A26">
        <v>25</v>
      </c>
      <c r="B26" s="19">
        <v>11</v>
      </c>
      <c r="C26" s="18">
        <v>143</v>
      </c>
      <c r="D26" s="18">
        <v>94</v>
      </c>
      <c r="E26" s="18">
        <v>33</v>
      </c>
      <c r="F26" s="18">
        <v>146</v>
      </c>
      <c r="G26" s="18">
        <v>36.6</v>
      </c>
      <c r="H26" s="2">
        <v>0.254</v>
      </c>
      <c r="I26" s="19">
        <v>51</v>
      </c>
      <c r="J26" t="str">
        <f t="shared" si="0"/>
        <v>old</v>
      </c>
      <c r="K26" t="s">
        <v>29</v>
      </c>
    </row>
    <row r="27" spans="1:11" x14ac:dyDescent="0.25">
      <c r="A27">
        <v>26</v>
      </c>
      <c r="B27" s="19">
        <v>10</v>
      </c>
      <c r="C27" s="18">
        <v>125</v>
      </c>
      <c r="D27" s="18">
        <v>70</v>
      </c>
      <c r="E27" s="18">
        <v>26</v>
      </c>
      <c r="F27" s="18">
        <v>115</v>
      </c>
      <c r="G27" s="18">
        <v>31.1</v>
      </c>
      <c r="H27" s="2">
        <v>0.20499999999999999</v>
      </c>
      <c r="I27" s="19">
        <v>41</v>
      </c>
      <c r="J27" t="str">
        <f t="shared" si="0"/>
        <v>Middle Age</v>
      </c>
      <c r="K27" t="s">
        <v>29</v>
      </c>
    </row>
    <row r="28" spans="1:11" x14ac:dyDescent="0.25">
      <c r="A28">
        <v>27</v>
      </c>
      <c r="B28" s="19">
        <v>7</v>
      </c>
      <c r="C28" s="18">
        <v>147</v>
      </c>
      <c r="D28" s="18">
        <v>76</v>
      </c>
      <c r="E28" s="18">
        <v>0</v>
      </c>
      <c r="F28" s="18">
        <v>0</v>
      </c>
      <c r="G28" s="18">
        <v>39.4</v>
      </c>
      <c r="H28" s="2">
        <v>0.25700000000000001</v>
      </c>
      <c r="I28" s="19">
        <v>43</v>
      </c>
      <c r="J28" t="str">
        <f t="shared" si="0"/>
        <v>Middle Age</v>
      </c>
      <c r="K28" t="s">
        <v>29</v>
      </c>
    </row>
    <row r="29" spans="1:11" x14ac:dyDescent="0.25">
      <c r="A29">
        <v>28</v>
      </c>
      <c r="B29" s="19">
        <v>1</v>
      </c>
      <c r="C29" s="18">
        <v>97</v>
      </c>
      <c r="D29" s="18">
        <v>66</v>
      </c>
      <c r="E29" s="18">
        <v>15</v>
      </c>
      <c r="F29" s="18">
        <v>140</v>
      </c>
      <c r="G29" s="18">
        <v>23.2</v>
      </c>
      <c r="H29" s="2">
        <v>0.48699999999999999</v>
      </c>
      <c r="I29" s="19">
        <v>22</v>
      </c>
      <c r="J29" t="str">
        <f t="shared" si="0"/>
        <v>Adolescent</v>
      </c>
      <c r="K29" t="s">
        <v>30</v>
      </c>
    </row>
    <row r="30" spans="1:11" x14ac:dyDescent="0.25">
      <c r="A30">
        <v>29</v>
      </c>
      <c r="B30" s="19">
        <v>13</v>
      </c>
      <c r="C30" s="18">
        <v>145</v>
      </c>
      <c r="D30" s="18">
        <v>82</v>
      </c>
      <c r="E30" s="18">
        <v>19</v>
      </c>
      <c r="F30" s="18">
        <v>110</v>
      </c>
      <c r="G30" s="18">
        <v>22.2</v>
      </c>
      <c r="H30" s="2">
        <v>0.245</v>
      </c>
      <c r="I30" s="19">
        <v>57</v>
      </c>
      <c r="J30" t="str">
        <f t="shared" si="0"/>
        <v>old</v>
      </c>
      <c r="K30" t="s">
        <v>30</v>
      </c>
    </row>
    <row r="31" spans="1:11" x14ac:dyDescent="0.25">
      <c r="A31">
        <v>30</v>
      </c>
      <c r="B31" s="19">
        <v>5</v>
      </c>
      <c r="C31" s="18">
        <v>117</v>
      </c>
      <c r="D31" s="18">
        <v>92</v>
      </c>
      <c r="E31" s="18">
        <v>0</v>
      </c>
      <c r="F31" s="18">
        <v>0</v>
      </c>
      <c r="G31" s="18">
        <v>34.1</v>
      </c>
      <c r="H31" s="2">
        <v>0.33700000000000002</v>
      </c>
      <c r="I31" s="19">
        <v>38</v>
      </c>
      <c r="J31" t="str">
        <f t="shared" si="0"/>
        <v>Middle Age</v>
      </c>
      <c r="K31" t="s">
        <v>30</v>
      </c>
    </row>
    <row r="32" spans="1:11" x14ac:dyDescent="0.25">
      <c r="A32">
        <v>31</v>
      </c>
      <c r="B32" s="19">
        <v>5</v>
      </c>
      <c r="C32" s="18">
        <v>109</v>
      </c>
      <c r="D32" s="18">
        <v>75</v>
      </c>
      <c r="E32" s="18">
        <v>26</v>
      </c>
      <c r="F32" s="18">
        <v>0</v>
      </c>
      <c r="G32" s="18">
        <v>36</v>
      </c>
      <c r="H32" s="2">
        <v>0.54600000000000004</v>
      </c>
      <c r="I32" s="19">
        <v>60</v>
      </c>
      <c r="J32" t="str">
        <f t="shared" si="0"/>
        <v>old</v>
      </c>
      <c r="K32" t="s">
        <v>30</v>
      </c>
    </row>
    <row r="33" spans="1:11" x14ac:dyDescent="0.25">
      <c r="A33">
        <v>32</v>
      </c>
      <c r="B33" s="19">
        <v>3</v>
      </c>
      <c r="C33" s="18">
        <v>158</v>
      </c>
      <c r="D33" s="18">
        <v>76</v>
      </c>
      <c r="E33" s="18">
        <v>36</v>
      </c>
      <c r="F33" s="18">
        <v>245</v>
      </c>
      <c r="G33" s="18">
        <v>31.6</v>
      </c>
      <c r="H33" s="2">
        <v>0.85099999999999998</v>
      </c>
      <c r="I33" s="19">
        <v>28</v>
      </c>
      <c r="J33" t="str">
        <f t="shared" si="0"/>
        <v>Adolescent</v>
      </c>
      <c r="K33" t="s">
        <v>29</v>
      </c>
    </row>
    <row r="34" spans="1:11" x14ac:dyDescent="0.25">
      <c r="A34">
        <v>33</v>
      </c>
      <c r="B34" s="19">
        <v>3</v>
      </c>
      <c r="C34" s="18">
        <v>88</v>
      </c>
      <c r="D34" s="18">
        <v>58</v>
      </c>
      <c r="E34" s="18">
        <v>11</v>
      </c>
      <c r="F34" s="18">
        <v>54</v>
      </c>
      <c r="G34" s="18">
        <v>24.8</v>
      </c>
      <c r="H34" s="2">
        <v>0.26700000000000002</v>
      </c>
      <c r="I34" s="19">
        <v>22</v>
      </c>
      <c r="J34" t="str">
        <f t="shared" si="0"/>
        <v>Adolescent</v>
      </c>
      <c r="K34" t="s">
        <v>30</v>
      </c>
    </row>
    <row r="35" spans="1:11" x14ac:dyDescent="0.25">
      <c r="A35">
        <v>34</v>
      </c>
      <c r="B35" s="19">
        <v>6</v>
      </c>
      <c r="C35" s="18">
        <v>92</v>
      </c>
      <c r="D35" s="18">
        <v>92</v>
      </c>
      <c r="E35" s="18">
        <v>0</v>
      </c>
      <c r="F35" s="18">
        <v>0</v>
      </c>
      <c r="G35" s="18">
        <v>19.899999999999999</v>
      </c>
      <c r="H35" s="2">
        <v>0.188</v>
      </c>
      <c r="I35" s="19">
        <v>28</v>
      </c>
      <c r="J35" t="str">
        <f t="shared" si="0"/>
        <v>Adolescent</v>
      </c>
      <c r="K35" t="s">
        <v>30</v>
      </c>
    </row>
    <row r="36" spans="1:11" x14ac:dyDescent="0.25">
      <c r="A36">
        <v>35</v>
      </c>
      <c r="B36" s="19">
        <v>10</v>
      </c>
      <c r="C36" s="18">
        <v>122</v>
      </c>
      <c r="D36" s="18">
        <v>78</v>
      </c>
      <c r="E36" s="18">
        <v>31</v>
      </c>
      <c r="F36" s="18">
        <v>0</v>
      </c>
      <c r="G36" s="18">
        <v>27.6</v>
      </c>
      <c r="H36" s="2">
        <v>0.51200000000000001</v>
      </c>
      <c r="I36" s="19">
        <v>45</v>
      </c>
      <c r="J36" t="str">
        <f t="shared" si="0"/>
        <v>Middle Age</v>
      </c>
      <c r="K36" t="s">
        <v>30</v>
      </c>
    </row>
    <row r="37" spans="1:11" x14ac:dyDescent="0.25">
      <c r="A37">
        <v>36</v>
      </c>
      <c r="B37" s="19">
        <v>4</v>
      </c>
      <c r="C37" s="18">
        <v>103</v>
      </c>
      <c r="D37" s="18">
        <v>60</v>
      </c>
      <c r="E37" s="18">
        <v>33</v>
      </c>
      <c r="F37" s="18">
        <v>192</v>
      </c>
      <c r="G37" s="18">
        <v>24</v>
      </c>
      <c r="H37" s="2">
        <v>0.96599999999999997</v>
      </c>
      <c r="I37" s="19">
        <v>33</v>
      </c>
      <c r="J37" t="str">
        <f t="shared" si="0"/>
        <v>Middle Age</v>
      </c>
      <c r="K37" t="s">
        <v>30</v>
      </c>
    </row>
    <row r="38" spans="1:11" x14ac:dyDescent="0.25">
      <c r="A38">
        <v>37</v>
      </c>
      <c r="B38" s="19">
        <v>11</v>
      </c>
      <c r="C38" s="18">
        <v>138</v>
      </c>
      <c r="D38" s="18">
        <v>76</v>
      </c>
      <c r="E38" s="18">
        <v>0</v>
      </c>
      <c r="F38" s="18">
        <v>0</v>
      </c>
      <c r="G38" s="18">
        <v>33.200000000000003</v>
      </c>
      <c r="H38" s="2">
        <v>0.42</v>
      </c>
      <c r="I38" s="19">
        <v>35</v>
      </c>
      <c r="J38" t="str">
        <f t="shared" si="0"/>
        <v>Middle Age</v>
      </c>
      <c r="K38" t="s">
        <v>30</v>
      </c>
    </row>
    <row r="39" spans="1:11" x14ac:dyDescent="0.25">
      <c r="A39">
        <v>38</v>
      </c>
      <c r="B39" s="19">
        <v>9</v>
      </c>
      <c r="C39" s="18">
        <v>102</v>
      </c>
      <c r="D39" s="18">
        <v>76</v>
      </c>
      <c r="E39" s="18">
        <v>37</v>
      </c>
      <c r="F39" s="18">
        <v>0</v>
      </c>
      <c r="G39" s="18">
        <v>32.9</v>
      </c>
      <c r="H39" s="2">
        <v>0.66500000000000004</v>
      </c>
      <c r="I39" s="19">
        <v>46</v>
      </c>
      <c r="J39" t="str">
        <f t="shared" si="0"/>
        <v>Middle Age</v>
      </c>
      <c r="K39" t="s">
        <v>29</v>
      </c>
    </row>
    <row r="40" spans="1:11" x14ac:dyDescent="0.25">
      <c r="A40">
        <v>39</v>
      </c>
      <c r="B40" s="19">
        <v>2</v>
      </c>
      <c r="C40" s="18">
        <v>90</v>
      </c>
      <c r="D40" s="18">
        <v>68</v>
      </c>
      <c r="E40" s="18">
        <v>42</v>
      </c>
      <c r="F40" s="18">
        <v>0</v>
      </c>
      <c r="G40" s="18">
        <v>38.200000000000003</v>
      </c>
      <c r="H40" s="2">
        <v>0.503</v>
      </c>
      <c r="I40" s="19">
        <v>27</v>
      </c>
      <c r="J40" t="str">
        <f t="shared" si="0"/>
        <v>Adolescent</v>
      </c>
      <c r="K40" t="s">
        <v>29</v>
      </c>
    </row>
    <row r="41" spans="1:11" x14ac:dyDescent="0.25">
      <c r="A41">
        <v>40</v>
      </c>
      <c r="B41" s="19">
        <v>4</v>
      </c>
      <c r="C41" s="18">
        <v>111</v>
      </c>
      <c r="D41" s="18">
        <v>72</v>
      </c>
      <c r="E41" s="18">
        <v>47</v>
      </c>
      <c r="F41" s="18">
        <v>207</v>
      </c>
      <c r="G41" s="18">
        <v>37.1</v>
      </c>
      <c r="H41" s="2">
        <v>1.39</v>
      </c>
      <c r="I41" s="19">
        <v>56</v>
      </c>
      <c r="J41" t="str">
        <f t="shared" si="0"/>
        <v>old</v>
      </c>
      <c r="K41" t="s">
        <v>29</v>
      </c>
    </row>
    <row r="42" spans="1:11" x14ac:dyDescent="0.25">
      <c r="A42">
        <v>41</v>
      </c>
      <c r="B42" s="19">
        <v>3</v>
      </c>
      <c r="C42" s="18">
        <v>180</v>
      </c>
      <c r="D42" s="18">
        <v>64</v>
      </c>
      <c r="E42" s="18">
        <v>25</v>
      </c>
      <c r="F42" s="18">
        <v>70</v>
      </c>
      <c r="G42" s="18">
        <v>34</v>
      </c>
      <c r="H42" s="2">
        <v>0.27100000000000002</v>
      </c>
      <c r="I42" s="19">
        <v>26</v>
      </c>
      <c r="J42" t="str">
        <f t="shared" si="0"/>
        <v>Adolescent</v>
      </c>
      <c r="K42" t="s">
        <v>30</v>
      </c>
    </row>
    <row r="43" spans="1:11" x14ac:dyDescent="0.25">
      <c r="A43">
        <v>42</v>
      </c>
      <c r="B43" s="19">
        <v>7</v>
      </c>
      <c r="C43" s="18">
        <v>133</v>
      </c>
      <c r="D43" s="18">
        <v>84</v>
      </c>
      <c r="E43" s="18">
        <v>0</v>
      </c>
      <c r="F43" s="18">
        <v>0</v>
      </c>
      <c r="G43" s="18">
        <v>40.200000000000003</v>
      </c>
      <c r="H43" s="2">
        <v>0.69599999999999995</v>
      </c>
      <c r="I43" s="19">
        <v>37</v>
      </c>
      <c r="J43" t="str">
        <f t="shared" si="0"/>
        <v>Middle Age</v>
      </c>
      <c r="K43" t="s">
        <v>30</v>
      </c>
    </row>
    <row r="44" spans="1:11" x14ac:dyDescent="0.25">
      <c r="A44">
        <v>43</v>
      </c>
      <c r="B44" s="19">
        <v>7</v>
      </c>
      <c r="C44" s="18">
        <v>106</v>
      </c>
      <c r="D44" s="18">
        <v>92</v>
      </c>
      <c r="E44" s="18">
        <v>18</v>
      </c>
      <c r="F44" s="18">
        <v>0</v>
      </c>
      <c r="G44" s="18">
        <v>22.7</v>
      </c>
      <c r="H44" s="2">
        <v>0.23499999999999999</v>
      </c>
      <c r="I44" s="19">
        <v>48</v>
      </c>
      <c r="J44" t="str">
        <f t="shared" si="0"/>
        <v>Middle Age</v>
      </c>
      <c r="K44" t="s">
        <v>30</v>
      </c>
    </row>
    <row r="45" spans="1:11" x14ac:dyDescent="0.25">
      <c r="A45">
        <v>44</v>
      </c>
      <c r="B45" s="19">
        <v>9</v>
      </c>
      <c r="C45" s="18">
        <v>171</v>
      </c>
      <c r="D45" s="18">
        <v>110</v>
      </c>
      <c r="E45" s="18">
        <v>24</v>
      </c>
      <c r="F45" s="18">
        <v>240</v>
      </c>
      <c r="G45" s="18">
        <v>45.4</v>
      </c>
      <c r="H45" s="2">
        <v>0.72099999999999997</v>
      </c>
      <c r="I45" s="19">
        <v>54</v>
      </c>
      <c r="J45" t="str">
        <f t="shared" si="0"/>
        <v>old</v>
      </c>
      <c r="K45" t="s">
        <v>29</v>
      </c>
    </row>
    <row r="46" spans="1:11" x14ac:dyDescent="0.25">
      <c r="A46">
        <v>45</v>
      </c>
      <c r="B46" s="19">
        <v>7</v>
      </c>
      <c r="C46" s="18">
        <v>159</v>
      </c>
      <c r="D46" s="18">
        <v>64</v>
      </c>
      <c r="E46" s="18">
        <v>0</v>
      </c>
      <c r="F46" s="18">
        <v>0</v>
      </c>
      <c r="G46" s="18">
        <v>27.4</v>
      </c>
      <c r="H46" s="2">
        <v>0.29399999999999998</v>
      </c>
      <c r="I46" s="19">
        <v>40</v>
      </c>
      <c r="J46" t="str">
        <f t="shared" si="0"/>
        <v>Middle Age</v>
      </c>
      <c r="K46" t="s">
        <v>30</v>
      </c>
    </row>
    <row r="47" spans="1:11" x14ac:dyDescent="0.25">
      <c r="A47">
        <v>46</v>
      </c>
      <c r="B47" s="19">
        <v>0</v>
      </c>
      <c r="C47" s="18">
        <v>180</v>
      </c>
      <c r="D47" s="18">
        <v>66</v>
      </c>
      <c r="E47" s="18">
        <v>39</v>
      </c>
      <c r="F47" s="18">
        <v>0</v>
      </c>
      <c r="G47" s="18">
        <v>42</v>
      </c>
      <c r="H47" s="2">
        <v>1.893</v>
      </c>
      <c r="I47" s="19">
        <v>25</v>
      </c>
      <c r="J47" t="str">
        <f t="shared" si="0"/>
        <v>Adolescent</v>
      </c>
      <c r="K47" t="s">
        <v>29</v>
      </c>
    </row>
    <row r="48" spans="1:11" x14ac:dyDescent="0.25">
      <c r="A48">
        <v>47</v>
      </c>
      <c r="B48" s="19">
        <v>1</v>
      </c>
      <c r="C48" s="18">
        <v>146</v>
      </c>
      <c r="D48" s="18">
        <v>56</v>
      </c>
      <c r="E48" s="18">
        <v>0</v>
      </c>
      <c r="F48" s="18">
        <v>0</v>
      </c>
      <c r="G48" s="18">
        <v>29.7</v>
      </c>
      <c r="H48" s="2">
        <v>0.56399999999999995</v>
      </c>
      <c r="I48" s="19">
        <v>29</v>
      </c>
      <c r="J48" t="str">
        <f t="shared" si="0"/>
        <v>Adolescent</v>
      </c>
      <c r="K48" t="s">
        <v>30</v>
      </c>
    </row>
    <row r="49" spans="1:11" x14ac:dyDescent="0.25">
      <c r="A49">
        <v>48</v>
      </c>
      <c r="B49" s="19">
        <v>2</v>
      </c>
      <c r="C49" s="18">
        <v>71</v>
      </c>
      <c r="D49" s="18">
        <v>70</v>
      </c>
      <c r="E49" s="18">
        <v>27</v>
      </c>
      <c r="F49" s="18">
        <v>0</v>
      </c>
      <c r="G49" s="18">
        <v>28</v>
      </c>
      <c r="H49" s="2">
        <v>0.58599999999999997</v>
      </c>
      <c r="I49" s="19">
        <v>22</v>
      </c>
      <c r="J49" t="str">
        <f t="shared" si="0"/>
        <v>Adolescent</v>
      </c>
      <c r="K49" t="s">
        <v>30</v>
      </c>
    </row>
    <row r="50" spans="1:11" x14ac:dyDescent="0.25">
      <c r="A50">
        <v>49</v>
      </c>
      <c r="B50" s="19">
        <v>7</v>
      </c>
      <c r="C50" s="18">
        <v>103</v>
      </c>
      <c r="D50" s="18">
        <v>66</v>
      </c>
      <c r="E50" s="18">
        <v>32</v>
      </c>
      <c r="F50" s="18">
        <v>0</v>
      </c>
      <c r="G50" s="18">
        <v>39.1</v>
      </c>
      <c r="H50" s="2">
        <v>0.34399999999999997</v>
      </c>
      <c r="I50" s="19">
        <v>31</v>
      </c>
      <c r="J50" t="str">
        <f t="shared" si="0"/>
        <v>Middle Age</v>
      </c>
      <c r="K50" t="s">
        <v>29</v>
      </c>
    </row>
    <row r="51" spans="1:11" x14ac:dyDescent="0.25">
      <c r="A51">
        <v>50</v>
      </c>
      <c r="B51" s="19">
        <v>7</v>
      </c>
      <c r="C51" s="18">
        <v>105</v>
      </c>
      <c r="D51" s="18">
        <v>0</v>
      </c>
      <c r="E51" s="18">
        <v>0</v>
      </c>
      <c r="F51" s="18">
        <v>0</v>
      </c>
      <c r="G51" s="18">
        <v>0</v>
      </c>
      <c r="H51" s="2">
        <v>0.30499999999999999</v>
      </c>
      <c r="I51" s="19">
        <v>24</v>
      </c>
      <c r="J51" t="str">
        <f t="shared" si="0"/>
        <v>Adolescent</v>
      </c>
      <c r="K51" t="s">
        <v>30</v>
      </c>
    </row>
    <row r="52" spans="1:11" x14ac:dyDescent="0.25">
      <c r="A52">
        <v>51</v>
      </c>
      <c r="B52" s="19">
        <v>1</v>
      </c>
      <c r="C52" s="18">
        <v>103</v>
      </c>
      <c r="D52" s="18">
        <v>80</v>
      </c>
      <c r="E52" s="18">
        <v>11</v>
      </c>
      <c r="F52" s="18">
        <v>82</v>
      </c>
      <c r="G52" s="18">
        <v>19.399999999999999</v>
      </c>
      <c r="H52" s="2">
        <v>0.49099999999999999</v>
      </c>
      <c r="I52" s="19">
        <v>22</v>
      </c>
      <c r="J52" t="str">
        <f t="shared" si="0"/>
        <v>Adolescent</v>
      </c>
      <c r="K52" t="s">
        <v>30</v>
      </c>
    </row>
    <row r="53" spans="1:11" x14ac:dyDescent="0.25">
      <c r="A53">
        <v>52</v>
      </c>
      <c r="B53" s="19">
        <v>1</v>
      </c>
      <c r="C53" s="18">
        <v>101</v>
      </c>
      <c r="D53" s="18">
        <v>50</v>
      </c>
      <c r="E53" s="18">
        <v>15</v>
      </c>
      <c r="F53" s="18">
        <v>36</v>
      </c>
      <c r="G53" s="18">
        <v>24.2</v>
      </c>
      <c r="H53" s="2">
        <v>0.52600000000000002</v>
      </c>
      <c r="I53" s="19">
        <v>26</v>
      </c>
      <c r="J53" t="str">
        <f t="shared" si="0"/>
        <v>Adolescent</v>
      </c>
      <c r="K53" t="s">
        <v>30</v>
      </c>
    </row>
    <row r="54" spans="1:11" x14ac:dyDescent="0.25">
      <c r="A54">
        <v>53</v>
      </c>
      <c r="B54" s="19">
        <v>5</v>
      </c>
      <c r="C54" s="18">
        <v>88</v>
      </c>
      <c r="D54" s="18">
        <v>66</v>
      </c>
      <c r="E54" s="18">
        <v>21</v>
      </c>
      <c r="F54" s="18">
        <v>23</v>
      </c>
      <c r="G54" s="18">
        <v>24.4</v>
      </c>
      <c r="H54" s="2">
        <v>0.34200000000000003</v>
      </c>
      <c r="I54" s="19">
        <v>30</v>
      </c>
      <c r="J54" t="str">
        <f t="shared" si="0"/>
        <v>Adolescent</v>
      </c>
      <c r="K54" t="s">
        <v>30</v>
      </c>
    </row>
    <row r="55" spans="1:11" x14ac:dyDescent="0.25">
      <c r="A55">
        <v>54</v>
      </c>
      <c r="B55" s="19">
        <v>8</v>
      </c>
      <c r="C55" s="18">
        <v>176</v>
      </c>
      <c r="D55" s="18">
        <v>90</v>
      </c>
      <c r="E55" s="18">
        <v>34</v>
      </c>
      <c r="F55" s="18">
        <v>300</v>
      </c>
      <c r="G55" s="18">
        <v>33.700000000000003</v>
      </c>
      <c r="H55" s="2">
        <v>0.46700000000000003</v>
      </c>
      <c r="I55" s="19">
        <v>58</v>
      </c>
      <c r="J55" t="str">
        <f t="shared" si="0"/>
        <v>old</v>
      </c>
      <c r="K55" t="s">
        <v>29</v>
      </c>
    </row>
    <row r="56" spans="1:11" x14ac:dyDescent="0.25">
      <c r="A56">
        <v>55</v>
      </c>
      <c r="B56" s="19">
        <v>7</v>
      </c>
      <c r="C56" s="18">
        <v>150</v>
      </c>
      <c r="D56" s="18">
        <v>66</v>
      </c>
      <c r="E56" s="18">
        <v>42</v>
      </c>
      <c r="F56" s="18">
        <v>342</v>
      </c>
      <c r="G56" s="18">
        <v>34.700000000000003</v>
      </c>
      <c r="H56" s="2">
        <v>0.71799999999999997</v>
      </c>
      <c r="I56" s="19">
        <v>42</v>
      </c>
      <c r="J56" t="str">
        <f t="shared" si="0"/>
        <v>Middle Age</v>
      </c>
      <c r="K56" t="s">
        <v>30</v>
      </c>
    </row>
    <row r="57" spans="1:11" x14ac:dyDescent="0.25">
      <c r="A57">
        <v>56</v>
      </c>
      <c r="B57" s="19">
        <v>1</v>
      </c>
      <c r="C57" s="18">
        <v>73</v>
      </c>
      <c r="D57" s="18">
        <v>50</v>
      </c>
      <c r="E57" s="18">
        <v>10</v>
      </c>
      <c r="F57" s="18">
        <v>0</v>
      </c>
      <c r="G57" s="18">
        <v>23</v>
      </c>
      <c r="H57" s="2">
        <v>0.248</v>
      </c>
      <c r="I57" s="19">
        <v>21</v>
      </c>
      <c r="J57" t="str">
        <f t="shared" si="0"/>
        <v>Adolescent</v>
      </c>
      <c r="K57" t="s">
        <v>30</v>
      </c>
    </row>
    <row r="58" spans="1:11" x14ac:dyDescent="0.25">
      <c r="A58">
        <v>57</v>
      </c>
      <c r="B58" s="19">
        <v>7</v>
      </c>
      <c r="C58" s="18">
        <v>187</v>
      </c>
      <c r="D58" s="18">
        <v>68</v>
      </c>
      <c r="E58" s="18">
        <v>39</v>
      </c>
      <c r="F58" s="18">
        <v>304</v>
      </c>
      <c r="G58" s="18">
        <v>37.700000000000003</v>
      </c>
      <c r="H58" s="2">
        <v>0.254</v>
      </c>
      <c r="I58" s="19">
        <v>41</v>
      </c>
      <c r="J58" t="str">
        <f t="shared" si="0"/>
        <v>Middle Age</v>
      </c>
      <c r="K58" t="s">
        <v>29</v>
      </c>
    </row>
    <row r="59" spans="1:11" x14ac:dyDescent="0.25">
      <c r="A59">
        <v>58</v>
      </c>
      <c r="B59" s="19">
        <v>0</v>
      </c>
      <c r="C59" s="18">
        <v>100</v>
      </c>
      <c r="D59" s="18">
        <v>88</v>
      </c>
      <c r="E59" s="18">
        <v>60</v>
      </c>
      <c r="F59" s="18">
        <v>110</v>
      </c>
      <c r="G59" s="18">
        <v>46.8</v>
      </c>
      <c r="H59" s="2">
        <v>0.96199999999999997</v>
      </c>
      <c r="I59" s="19">
        <v>31</v>
      </c>
      <c r="J59" t="str">
        <f t="shared" si="0"/>
        <v>Middle Age</v>
      </c>
      <c r="K59" t="s">
        <v>30</v>
      </c>
    </row>
    <row r="60" spans="1:11" x14ac:dyDescent="0.25">
      <c r="A60">
        <v>59</v>
      </c>
      <c r="B60" s="19">
        <v>0</v>
      </c>
      <c r="C60" s="18">
        <v>146</v>
      </c>
      <c r="D60" s="18">
        <v>82</v>
      </c>
      <c r="E60" s="18">
        <v>0</v>
      </c>
      <c r="F60" s="18">
        <v>0</v>
      </c>
      <c r="G60" s="18">
        <v>40.5</v>
      </c>
      <c r="H60" s="2">
        <v>1.7809999999999999</v>
      </c>
      <c r="I60" s="19">
        <v>44</v>
      </c>
      <c r="J60" t="str">
        <f t="shared" si="0"/>
        <v>Middle Age</v>
      </c>
      <c r="K60" t="s">
        <v>30</v>
      </c>
    </row>
    <row r="61" spans="1:11" x14ac:dyDescent="0.25">
      <c r="A61">
        <v>60</v>
      </c>
      <c r="B61" s="19">
        <v>0</v>
      </c>
      <c r="C61" s="18">
        <v>105</v>
      </c>
      <c r="D61" s="18">
        <v>64</v>
      </c>
      <c r="E61" s="18">
        <v>41</v>
      </c>
      <c r="F61" s="18">
        <v>142</v>
      </c>
      <c r="G61" s="18">
        <v>41.5</v>
      </c>
      <c r="H61" s="2">
        <v>0.17299999999999999</v>
      </c>
      <c r="I61" s="19">
        <v>22</v>
      </c>
      <c r="J61" t="str">
        <f t="shared" si="0"/>
        <v>Adolescent</v>
      </c>
      <c r="K61" t="s">
        <v>30</v>
      </c>
    </row>
    <row r="62" spans="1:11" x14ac:dyDescent="0.25">
      <c r="A62">
        <v>61</v>
      </c>
      <c r="B62" s="19">
        <v>2</v>
      </c>
      <c r="C62" s="18">
        <v>84</v>
      </c>
      <c r="D62" s="18">
        <v>0</v>
      </c>
      <c r="E62" s="18">
        <v>0</v>
      </c>
      <c r="F62" s="18">
        <v>0</v>
      </c>
      <c r="G62" s="18">
        <v>0</v>
      </c>
      <c r="H62" s="2">
        <v>0.30399999999999999</v>
      </c>
      <c r="I62" s="19">
        <v>21</v>
      </c>
      <c r="J62" t="str">
        <f t="shared" si="0"/>
        <v>Adolescent</v>
      </c>
      <c r="K62" t="s">
        <v>30</v>
      </c>
    </row>
    <row r="63" spans="1:11" x14ac:dyDescent="0.25">
      <c r="A63">
        <v>62</v>
      </c>
      <c r="B63" s="19">
        <v>8</v>
      </c>
      <c r="C63" s="18">
        <v>133</v>
      </c>
      <c r="D63" s="18">
        <v>72</v>
      </c>
      <c r="E63" s="18">
        <v>0</v>
      </c>
      <c r="F63" s="18">
        <v>0</v>
      </c>
      <c r="G63" s="18">
        <v>32.9</v>
      </c>
      <c r="H63" s="2">
        <v>0.27</v>
      </c>
      <c r="I63" s="19">
        <v>39</v>
      </c>
      <c r="J63" t="str">
        <f t="shared" si="0"/>
        <v>Middle Age</v>
      </c>
      <c r="K63" t="s">
        <v>29</v>
      </c>
    </row>
    <row r="64" spans="1:11" x14ac:dyDescent="0.25">
      <c r="A64">
        <v>63</v>
      </c>
      <c r="B64" s="19">
        <v>5</v>
      </c>
      <c r="C64" s="18">
        <v>44</v>
      </c>
      <c r="D64" s="18">
        <v>62</v>
      </c>
      <c r="E64" s="18">
        <v>0</v>
      </c>
      <c r="F64" s="18">
        <v>0</v>
      </c>
      <c r="G64" s="18">
        <v>25</v>
      </c>
      <c r="H64" s="2">
        <v>0.58699999999999997</v>
      </c>
      <c r="I64" s="19">
        <v>36</v>
      </c>
      <c r="J64" t="str">
        <f t="shared" si="0"/>
        <v>Middle Age</v>
      </c>
      <c r="K64" t="s">
        <v>30</v>
      </c>
    </row>
    <row r="65" spans="1:11" x14ac:dyDescent="0.25">
      <c r="A65">
        <v>64</v>
      </c>
      <c r="B65" s="19">
        <v>2</v>
      </c>
      <c r="C65" s="18">
        <v>141</v>
      </c>
      <c r="D65" s="18">
        <v>58</v>
      </c>
      <c r="E65" s="18">
        <v>34</v>
      </c>
      <c r="F65" s="18">
        <v>128</v>
      </c>
      <c r="G65" s="18">
        <v>25.4</v>
      </c>
      <c r="H65" s="2">
        <v>0.69899999999999995</v>
      </c>
      <c r="I65" s="19">
        <v>24</v>
      </c>
      <c r="J65" t="str">
        <f t="shared" si="0"/>
        <v>Adolescent</v>
      </c>
      <c r="K65" t="s">
        <v>30</v>
      </c>
    </row>
    <row r="66" spans="1:11" x14ac:dyDescent="0.25">
      <c r="A66">
        <v>65</v>
      </c>
      <c r="B66" s="19">
        <v>7</v>
      </c>
      <c r="C66" s="18">
        <v>114</v>
      </c>
      <c r="D66" s="18">
        <v>66</v>
      </c>
      <c r="E66" s="18">
        <v>0</v>
      </c>
      <c r="F66" s="18">
        <v>0</v>
      </c>
      <c r="G66" s="18">
        <v>32.799999999999997</v>
      </c>
      <c r="H66" s="2">
        <v>0.25800000000000001</v>
      </c>
      <c r="I66" s="19">
        <v>42</v>
      </c>
      <c r="J66" t="str">
        <f t="shared" ref="J66:J129" si="1">IF(I66&gt;49,"old",IF(I66&gt;=31,"Middle Age",IF(I66&lt;31,"Adolescent","Invalid")))</f>
        <v>Middle Age</v>
      </c>
      <c r="K66" t="s">
        <v>29</v>
      </c>
    </row>
    <row r="67" spans="1:11" x14ac:dyDescent="0.25">
      <c r="A67">
        <v>66</v>
      </c>
      <c r="B67" s="19">
        <v>5</v>
      </c>
      <c r="C67" s="18">
        <v>99</v>
      </c>
      <c r="D67" s="18">
        <v>74</v>
      </c>
      <c r="E67" s="18">
        <v>27</v>
      </c>
      <c r="F67" s="18">
        <v>0</v>
      </c>
      <c r="G67" s="18">
        <v>29</v>
      </c>
      <c r="H67" s="2">
        <v>0.20300000000000001</v>
      </c>
      <c r="I67" s="19">
        <v>32</v>
      </c>
      <c r="J67" t="str">
        <f t="shared" si="1"/>
        <v>Middle Age</v>
      </c>
      <c r="K67" t="s">
        <v>30</v>
      </c>
    </row>
    <row r="68" spans="1:11" x14ac:dyDescent="0.25">
      <c r="A68">
        <v>67</v>
      </c>
      <c r="B68" s="19">
        <v>0</v>
      </c>
      <c r="C68" s="18">
        <v>109</v>
      </c>
      <c r="D68" s="18">
        <v>88</v>
      </c>
      <c r="E68" s="18">
        <v>30</v>
      </c>
      <c r="F68" s="18">
        <v>0</v>
      </c>
      <c r="G68" s="18">
        <v>32.5</v>
      </c>
      <c r="H68" s="2">
        <v>0.85499999999999998</v>
      </c>
      <c r="I68" s="19">
        <v>38</v>
      </c>
      <c r="J68" t="str">
        <f t="shared" si="1"/>
        <v>Middle Age</v>
      </c>
      <c r="K68" t="s">
        <v>29</v>
      </c>
    </row>
    <row r="69" spans="1:11" x14ac:dyDescent="0.25">
      <c r="A69">
        <v>68</v>
      </c>
      <c r="B69" s="19">
        <v>2</v>
      </c>
      <c r="C69" s="18">
        <v>109</v>
      </c>
      <c r="D69" s="18">
        <v>92</v>
      </c>
      <c r="E69" s="18">
        <v>0</v>
      </c>
      <c r="F69" s="18">
        <v>0</v>
      </c>
      <c r="G69" s="18">
        <v>42.7</v>
      </c>
      <c r="H69" s="2">
        <v>0.84499999999999997</v>
      </c>
      <c r="I69" s="19">
        <v>54</v>
      </c>
      <c r="J69" t="str">
        <f t="shared" si="1"/>
        <v>old</v>
      </c>
      <c r="K69" t="s">
        <v>30</v>
      </c>
    </row>
    <row r="70" spans="1:11" x14ac:dyDescent="0.25">
      <c r="A70">
        <v>69</v>
      </c>
      <c r="B70" s="19">
        <v>1</v>
      </c>
      <c r="C70" s="18">
        <v>95</v>
      </c>
      <c r="D70" s="18">
        <v>66</v>
      </c>
      <c r="E70" s="18">
        <v>13</v>
      </c>
      <c r="F70" s="18">
        <v>38</v>
      </c>
      <c r="G70" s="18">
        <v>19.600000000000001</v>
      </c>
      <c r="H70" s="2">
        <v>0.33400000000000002</v>
      </c>
      <c r="I70" s="19">
        <v>25</v>
      </c>
      <c r="J70" t="str">
        <f t="shared" si="1"/>
        <v>Adolescent</v>
      </c>
      <c r="K70" t="s">
        <v>30</v>
      </c>
    </row>
    <row r="71" spans="1:11" x14ac:dyDescent="0.25">
      <c r="A71">
        <v>70</v>
      </c>
      <c r="B71" s="19">
        <v>4</v>
      </c>
      <c r="C71" s="18">
        <v>146</v>
      </c>
      <c r="D71" s="18">
        <v>85</v>
      </c>
      <c r="E71" s="18">
        <v>27</v>
      </c>
      <c r="F71" s="18">
        <v>100</v>
      </c>
      <c r="G71" s="18">
        <v>28.9</v>
      </c>
      <c r="H71" s="2">
        <v>0.189</v>
      </c>
      <c r="I71" s="19">
        <v>27</v>
      </c>
      <c r="J71" t="str">
        <f t="shared" si="1"/>
        <v>Adolescent</v>
      </c>
      <c r="K71" t="s">
        <v>30</v>
      </c>
    </row>
    <row r="72" spans="1:11" x14ac:dyDescent="0.25">
      <c r="A72">
        <v>71</v>
      </c>
      <c r="B72" s="19">
        <v>2</v>
      </c>
      <c r="C72" s="18">
        <v>100</v>
      </c>
      <c r="D72" s="18">
        <v>66</v>
      </c>
      <c r="E72" s="18">
        <v>20</v>
      </c>
      <c r="F72" s="18">
        <v>90</v>
      </c>
      <c r="G72" s="18">
        <v>32.9</v>
      </c>
      <c r="H72" s="2">
        <v>0.86699999999999999</v>
      </c>
      <c r="I72" s="19">
        <v>28</v>
      </c>
      <c r="J72" t="str">
        <f t="shared" si="1"/>
        <v>Adolescent</v>
      </c>
      <c r="K72" t="s">
        <v>29</v>
      </c>
    </row>
    <row r="73" spans="1:11" x14ac:dyDescent="0.25">
      <c r="A73">
        <v>72</v>
      </c>
      <c r="B73" s="19">
        <v>5</v>
      </c>
      <c r="C73" s="18">
        <v>139</v>
      </c>
      <c r="D73" s="18">
        <v>64</v>
      </c>
      <c r="E73" s="18">
        <v>35</v>
      </c>
      <c r="F73" s="18">
        <v>140</v>
      </c>
      <c r="G73" s="18">
        <v>28.6</v>
      </c>
      <c r="H73" s="2">
        <v>0.41099999999999998</v>
      </c>
      <c r="I73" s="19">
        <v>26</v>
      </c>
      <c r="J73" t="str">
        <f t="shared" si="1"/>
        <v>Adolescent</v>
      </c>
      <c r="K73" t="s">
        <v>30</v>
      </c>
    </row>
    <row r="74" spans="1:11" x14ac:dyDescent="0.25">
      <c r="A74">
        <v>73</v>
      </c>
      <c r="B74" s="19">
        <v>13</v>
      </c>
      <c r="C74" s="18">
        <v>126</v>
      </c>
      <c r="D74" s="18">
        <v>90</v>
      </c>
      <c r="E74" s="18">
        <v>0</v>
      </c>
      <c r="F74" s="18">
        <v>0</v>
      </c>
      <c r="G74" s="18">
        <v>43.4</v>
      </c>
      <c r="H74" s="2">
        <v>0.58299999999999996</v>
      </c>
      <c r="I74" s="19">
        <v>42</v>
      </c>
      <c r="J74" t="str">
        <f t="shared" si="1"/>
        <v>Middle Age</v>
      </c>
      <c r="K74" t="s">
        <v>29</v>
      </c>
    </row>
    <row r="75" spans="1:11" x14ac:dyDescent="0.25">
      <c r="A75">
        <v>74</v>
      </c>
      <c r="B75" s="19">
        <v>4</v>
      </c>
      <c r="C75" s="18">
        <v>129</v>
      </c>
      <c r="D75" s="18">
        <v>86</v>
      </c>
      <c r="E75" s="18">
        <v>20</v>
      </c>
      <c r="F75" s="18">
        <v>270</v>
      </c>
      <c r="G75" s="18">
        <v>35.1</v>
      </c>
      <c r="H75" s="2">
        <v>0.23100000000000001</v>
      </c>
      <c r="I75" s="19">
        <v>23</v>
      </c>
      <c r="J75" t="str">
        <f t="shared" si="1"/>
        <v>Adolescent</v>
      </c>
      <c r="K75" t="s">
        <v>30</v>
      </c>
    </row>
    <row r="76" spans="1:11" x14ac:dyDescent="0.25">
      <c r="A76">
        <v>75</v>
      </c>
      <c r="B76" s="19">
        <v>1</v>
      </c>
      <c r="C76" s="18">
        <v>79</v>
      </c>
      <c r="D76" s="18">
        <v>75</v>
      </c>
      <c r="E76" s="18">
        <v>30</v>
      </c>
      <c r="F76" s="18">
        <v>0</v>
      </c>
      <c r="G76" s="18">
        <v>32</v>
      </c>
      <c r="H76" s="2">
        <v>0.39600000000000002</v>
      </c>
      <c r="I76" s="19">
        <v>22</v>
      </c>
      <c r="J76" t="str">
        <f t="shared" si="1"/>
        <v>Adolescent</v>
      </c>
      <c r="K76" t="s">
        <v>30</v>
      </c>
    </row>
    <row r="77" spans="1:11" x14ac:dyDescent="0.25">
      <c r="A77">
        <v>76</v>
      </c>
      <c r="B77" s="19">
        <v>1</v>
      </c>
      <c r="C77" s="18">
        <v>0</v>
      </c>
      <c r="D77" s="18">
        <v>48</v>
      </c>
      <c r="E77" s="18">
        <v>20</v>
      </c>
      <c r="F77" s="18">
        <v>0</v>
      </c>
      <c r="G77" s="18">
        <v>24.7</v>
      </c>
      <c r="H77" s="2">
        <v>0.14000000000000001</v>
      </c>
      <c r="I77" s="19">
        <v>22</v>
      </c>
      <c r="J77" t="str">
        <f t="shared" si="1"/>
        <v>Adolescent</v>
      </c>
      <c r="K77" t="s">
        <v>30</v>
      </c>
    </row>
    <row r="78" spans="1:11" x14ac:dyDescent="0.25">
      <c r="A78">
        <v>77</v>
      </c>
      <c r="B78" s="19">
        <v>7</v>
      </c>
      <c r="C78" s="18">
        <v>62</v>
      </c>
      <c r="D78" s="18">
        <v>78</v>
      </c>
      <c r="E78" s="18">
        <v>0</v>
      </c>
      <c r="F78" s="18">
        <v>0</v>
      </c>
      <c r="G78" s="18">
        <v>32.6</v>
      </c>
      <c r="H78" s="2">
        <v>0.39100000000000001</v>
      </c>
      <c r="I78" s="19">
        <v>41</v>
      </c>
      <c r="J78" t="str">
        <f t="shared" si="1"/>
        <v>Middle Age</v>
      </c>
      <c r="K78" t="s">
        <v>30</v>
      </c>
    </row>
    <row r="79" spans="1:11" x14ac:dyDescent="0.25">
      <c r="A79">
        <v>78</v>
      </c>
      <c r="B79" s="19">
        <v>5</v>
      </c>
      <c r="C79" s="18">
        <v>95</v>
      </c>
      <c r="D79" s="18">
        <v>72</v>
      </c>
      <c r="E79" s="18">
        <v>33</v>
      </c>
      <c r="F79" s="18">
        <v>0</v>
      </c>
      <c r="G79" s="18">
        <v>37.700000000000003</v>
      </c>
      <c r="H79" s="2">
        <v>0.37</v>
      </c>
      <c r="I79" s="19">
        <v>27</v>
      </c>
      <c r="J79" t="str">
        <f t="shared" si="1"/>
        <v>Adolescent</v>
      </c>
      <c r="K79" t="s">
        <v>30</v>
      </c>
    </row>
    <row r="80" spans="1:11" x14ac:dyDescent="0.25">
      <c r="A80">
        <v>79</v>
      </c>
      <c r="B80" s="19">
        <v>0</v>
      </c>
      <c r="C80" s="18">
        <v>131</v>
      </c>
      <c r="D80" s="18">
        <v>0</v>
      </c>
      <c r="E80" s="18">
        <v>0</v>
      </c>
      <c r="F80" s="18">
        <v>0</v>
      </c>
      <c r="G80" s="18">
        <v>43.2</v>
      </c>
      <c r="H80" s="2">
        <v>0.27</v>
      </c>
      <c r="I80" s="19">
        <v>26</v>
      </c>
      <c r="J80" t="str">
        <f t="shared" si="1"/>
        <v>Adolescent</v>
      </c>
      <c r="K80" t="s">
        <v>29</v>
      </c>
    </row>
    <row r="81" spans="1:11" x14ac:dyDescent="0.25">
      <c r="A81">
        <v>80</v>
      </c>
      <c r="B81" s="19">
        <v>2</v>
      </c>
      <c r="C81" s="18">
        <v>112</v>
      </c>
      <c r="D81" s="18">
        <v>66</v>
      </c>
      <c r="E81" s="18">
        <v>22</v>
      </c>
      <c r="F81" s="18">
        <v>0</v>
      </c>
      <c r="G81" s="18">
        <v>25</v>
      </c>
      <c r="H81" s="2">
        <v>0.307</v>
      </c>
      <c r="I81" s="19">
        <v>24</v>
      </c>
      <c r="J81" t="str">
        <f t="shared" si="1"/>
        <v>Adolescent</v>
      </c>
      <c r="K81" t="s">
        <v>30</v>
      </c>
    </row>
    <row r="82" spans="1:11" x14ac:dyDescent="0.25">
      <c r="A82">
        <v>81</v>
      </c>
      <c r="B82" s="19">
        <v>3</v>
      </c>
      <c r="C82" s="18">
        <v>113</v>
      </c>
      <c r="D82" s="18">
        <v>44</v>
      </c>
      <c r="E82" s="18">
        <v>13</v>
      </c>
      <c r="F82" s="18">
        <v>0</v>
      </c>
      <c r="G82" s="18">
        <v>22.4</v>
      </c>
      <c r="H82" s="2">
        <v>0.14000000000000001</v>
      </c>
      <c r="I82" s="19">
        <v>22</v>
      </c>
      <c r="J82" t="str">
        <f t="shared" si="1"/>
        <v>Adolescent</v>
      </c>
      <c r="K82" t="s">
        <v>30</v>
      </c>
    </row>
    <row r="83" spans="1:11" x14ac:dyDescent="0.25">
      <c r="A83">
        <v>82</v>
      </c>
      <c r="B83" s="19">
        <v>2</v>
      </c>
      <c r="C83" s="18">
        <v>74</v>
      </c>
      <c r="D83" s="18">
        <v>0</v>
      </c>
      <c r="E83" s="18">
        <v>0</v>
      </c>
      <c r="F83" s="18">
        <v>0</v>
      </c>
      <c r="G83" s="18">
        <v>0</v>
      </c>
      <c r="H83" s="2">
        <v>0.10199999999999999</v>
      </c>
      <c r="I83" s="19">
        <v>22</v>
      </c>
      <c r="J83" t="str">
        <f t="shared" si="1"/>
        <v>Adolescent</v>
      </c>
      <c r="K83" t="s">
        <v>30</v>
      </c>
    </row>
    <row r="84" spans="1:11" x14ac:dyDescent="0.25">
      <c r="A84">
        <v>83</v>
      </c>
      <c r="B84" s="19">
        <v>7</v>
      </c>
      <c r="C84" s="18">
        <v>83</v>
      </c>
      <c r="D84" s="18">
        <v>78</v>
      </c>
      <c r="E84" s="18">
        <v>26</v>
      </c>
      <c r="F84" s="18">
        <v>71</v>
      </c>
      <c r="G84" s="18">
        <v>29.3</v>
      </c>
      <c r="H84" s="2">
        <v>0.76700000000000002</v>
      </c>
      <c r="I84" s="19">
        <v>36</v>
      </c>
      <c r="J84" t="str">
        <f t="shared" si="1"/>
        <v>Middle Age</v>
      </c>
      <c r="K84" t="s">
        <v>30</v>
      </c>
    </row>
    <row r="85" spans="1:11" x14ac:dyDescent="0.25">
      <c r="A85">
        <v>84</v>
      </c>
      <c r="B85" s="19">
        <v>0</v>
      </c>
      <c r="C85" s="18">
        <v>101</v>
      </c>
      <c r="D85" s="18">
        <v>65</v>
      </c>
      <c r="E85" s="18">
        <v>28</v>
      </c>
      <c r="F85" s="18">
        <v>0</v>
      </c>
      <c r="G85" s="18">
        <v>24.6</v>
      </c>
      <c r="H85" s="2">
        <v>0.23699999999999999</v>
      </c>
      <c r="I85" s="19">
        <v>22</v>
      </c>
      <c r="J85" t="str">
        <f t="shared" si="1"/>
        <v>Adolescent</v>
      </c>
      <c r="K85" t="s">
        <v>30</v>
      </c>
    </row>
    <row r="86" spans="1:11" x14ac:dyDescent="0.25">
      <c r="A86">
        <v>85</v>
      </c>
      <c r="B86" s="19">
        <v>5</v>
      </c>
      <c r="C86" s="18">
        <v>137</v>
      </c>
      <c r="D86" s="18">
        <v>108</v>
      </c>
      <c r="E86" s="18">
        <v>0</v>
      </c>
      <c r="F86" s="18">
        <v>0</v>
      </c>
      <c r="G86" s="18">
        <v>48.8</v>
      </c>
      <c r="H86" s="2">
        <v>0.22700000000000001</v>
      </c>
      <c r="I86" s="19">
        <v>37</v>
      </c>
      <c r="J86" t="str">
        <f t="shared" si="1"/>
        <v>Middle Age</v>
      </c>
      <c r="K86" t="s">
        <v>29</v>
      </c>
    </row>
    <row r="87" spans="1:11" x14ac:dyDescent="0.25">
      <c r="A87">
        <v>86</v>
      </c>
      <c r="B87" s="19">
        <v>2</v>
      </c>
      <c r="C87" s="18">
        <v>110</v>
      </c>
      <c r="D87" s="18">
        <v>74</v>
      </c>
      <c r="E87" s="18">
        <v>29</v>
      </c>
      <c r="F87" s="18">
        <v>125</v>
      </c>
      <c r="G87" s="18">
        <v>32.4</v>
      </c>
      <c r="H87" s="2">
        <v>0.69799999999999995</v>
      </c>
      <c r="I87" s="19">
        <v>27</v>
      </c>
      <c r="J87" t="str">
        <f t="shared" si="1"/>
        <v>Adolescent</v>
      </c>
      <c r="K87" t="s">
        <v>30</v>
      </c>
    </row>
    <row r="88" spans="1:11" x14ac:dyDescent="0.25">
      <c r="A88">
        <v>87</v>
      </c>
      <c r="B88" s="19">
        <v>13</v>
      </c>
      <c r="C88" s="18">
        <v>106</v>
      </c>
      <c r="D88" s="18">
        <v>72</v>
      </c>
      <c r="E88" s="18">
        <v>54</v>
      </c>
      <c r="F88" s="18">
        <v>0</v>
      </c>
      <c r="G88" s="18">
        <v>36.6</v>
      </c>
      <c r="H88" s="2">
        <v>0.17799999999999999</v>
      </c>
      <c r="I88" s="19">
        <v>45</v>
      </c>
      <c r="J88" t="str">
        <f t="shared" si="1"/>
        <v>Middle Age</v>
      </c>
      <c r="K88" t="s">
        <v>30</v>
      </c>
    </row>
    <row r="89" spans="1:11" x14ac:dyDescent="0.25">
      <c r="A89">
        <v>88</v>
      </c>
      <c r="B89" s="19">
        <v>2</v>
      </c>
      <c r="C89" s="18">
        <v>100</v>
      </c>
      <c r="D89" s="18">
        <v>68</v>
      </c>
      <c r="E89" s="18">
        <v>25</v>
      </c>
      <c r="F89" s="18">
        <v>71</v>
      </c>
      <c r="G89" s="18">
        <v>38.5</v>
      </c>
      <c r="H89" s="2">
        <v>0.32400000000000001</v>
      </c>
      <c r="I89" s="19">
        <v>26</v>
      </c>
      <c r="J89" t="str">
        <f t="shared" si="1"/>
        <v>Adolescent</v>
      </c>
      <c r="K89" t="s">
        <v>30</v>
      </c>
    </row>
    <row r="90" spans="1:11" x14ac:dyDescent="0.25">
      <c r="A90">
        <v>89</v>
      </c>
      <c r="B90" s="19">
        <v>15</v>
      </c>
      <c r="C90" s="18">
        <v>136</v>
      </c>
      <c r="D90" s="18">
        <v>70</v>
      </c>
      <c r="E90" s="18">
        <v>32</v>
      </c>
      <c r="F90" s="18">
        <v>110</v>
      </c>
      <c r="G90" s="18">
        <v>37.1</v>
      </c>
      <c r="H90" s="2">
        <v>0.153</v>
      </c>
      <c r="I90" s="19">
        <v>43</v>
      </c>
      <c r="J90" t="str">
        <f t="shared" si="1"/>
        <v>Middle Age</v>
      </c>
      <c r="K90" t="s">
        <v>29</v>
      </c>
    </row>
    <row r="91" spans="1:11" x14ac:dyDescent="0.25">
      <c r="A91">
        <v>90</v>
      </c>
      <c r="B91" s="19">
        <v>1</v>
      </c>
      <c r="C91" s="18">
        <v>107</v>
      </c>
      <c r="D91" s="18">
        <v>68</v>
      </c>
      <c r="E91" s="18">
        <v>19</v>
      </c>
      <c r="F91" s="18">
        <v>0</v>
      </c>
      <c r="G91" s="18">
        <v>26.5</v>
      </c>
      <c r="H91" s="2">
        <v>0.16500000000000001</v>
      </c>
      <c r="I91" s="19">
        <v>24</v>
      </c>
      <c r="J91" t="str">
        <f t="shared" si="1"/>
        <v>Adolescent</v>
      </c>
      <c r="K91" t="s">
        <v>30</v>
      </c>
    </row>
    <row r="92" spans="1:11" x14ac:dyDescent="0.25">
      <c r="A92">
        <v>91</v>
      </c>
      <c r="B92" s="19">
        <v>1</v>
      </c>
      <c r="C92" s="18">
        <v>80</v>
      </c>
      <c r="D92" s="18">
        <v>55</v>
      </c>
      <c r="E92" s="18">
        <v>0</v>
      </c>
      <c r="F92" s="18">
        <v>0</v>
      </c>
      <c r="G92" s="18">
        <v>19.100000000000001</v>
      </c>
      <c r="H92" s="2">
        <v>0.25800000000000001</v>
      </c>
      <c r="I92" s="19">
        <v>21</v>
      </c>
      <c r="J92" t="str">
        <f t="shared" si="1"/>
        <v>Adolescent</v>
      </c>
      <c r="K92" t="s">
        <v>30</v>
      </c>
    </row>
    <row r="93" spans="1:11" x14ac:dyDescent="0.25">
      <c r="A93">
        <v>92</v>
      </c>
      <c r="B93" s="19">
        <v>4</v>
      </c>
      <c r="C93" s="18">
        <v>123</v>
      </c>
      <c r="D93" s="18">
        <v>80</v>
      </c>
      <c r="E93" s="18">
        <v>15</v>
      </c>
      <c r="F93" s="18">
        <v>176</v>
      </c>
      <c r="G93" s="18">
        <v>32</v>
      </c>
      <c r="H93" s="2">
        <v>0.443</v>
      </c>
      <c r="I93" s="19">
        <v>34</v>
      </c>
      <c r="J93" t="str">
        <f t="shared" si="1"/>
        <v>Middle Age</v>
      </c>
      <c r="K93" t="s">
        <v>30</v>
      </c>
    </row>
    <row r="94" spans="1:11" x14ac:dyDescent="0.25">
      <c r="A94">
        <v>93</v>
      </c>
      <c r="B94" s="19">
        <v>7</v>
      </c>
      <c r="C94" s="18">
        <v>81</v>
      </c>
      <c r="D94" s="18">
        <v>78</v>
      </c>
      <c r="E94" s="18">
        <v>40</v>
      </c>
      <c r="F94" s="18">
        <v>48</v>
      </c>
      <c r="G94" s="18">
        <v>46.7</v>
      </c>
      <c r="H94" s="2">
        <v>0.26100000000000001</v>
      </c>
      <c r="I94" s="19">
        <v>42</v>
      </c>
      <c r="J94" t="str">
        <f t="shared" si="1"/>
        <v>Middle Age</v>
      </c>
      <c r="K94" t="s">
        <v>30</v>
      </c>
    </row>
    <row r="95" spans="1:11" x14ac:dyDescent="0.25">
      <c r="A95">
        <v>94</v>
      </c>
      <c r="B95" s="19">
        <v>4</v>
      </c>
      <c r="C95" s="18">
        <v>134</v>
      </c>
      <c r="D95" s="18">
        <v>72</v>
      </c>
      <c r="E95" s="18">
        <v>0</v>
      </c>
      <c r="F95" s="18">
        <v>0</v>
      </c>
      <c r="G95" s="18">
        <v>23.8</v>
      </c>
      <c r="H95" s="2">
        <v>0.27700000000000002</v>
      </c>
      <c r="I95" s="19">
        <v>60</v>
      </c>
      <c r="J95" t="str">
        <f t="shared" si="1"/>
        <v>old</v>
      </c>
      <c r="K95" t="s">
        <v>29</v>
      </c>
    </row>
    <row r="96" spans="1:11" x14ac:dyDescent="0.25">
      <c r="A96">
        <v>95</v>
      </c>
      <c r="B96" s="19">
        <v>2</v>
      </c>
      <c r="C96" s="18">
        <v>142</v>
      </c>
      <c r="D96" s="18">
        <v>82</v>
      </c>
      <c r="E96" s="18">
        <v>18</v>
      </c>
      <c r="F96" s="18">
        <v>64</v>
      </c>
      <c r="G96" s="18">
        <v>24.7</v>
      </c>
      <c r="H96" s="2">
        <v>0.76100000000000001</v>
      </c>
      <c r="I96" s="19">
        <v>21</v>
      </c>
      <c r="J96" t="str">
        <f t="shared" si="1"/>
        <v>Adolescent</v>
      </c>
      <c r="K96" t="s">
        <v>30</v>
      </c>
    </row>
    <row r="97" spans="1:11" x14ac:dyDescent="0.25">
      <c r="A97">
        <v>96</v>
      </c>
      <c r="B97" s="19">
        <v>6</v>
      </c>
      <c r="C97" s="18">
        <v>144</v>
      </c>
      <c r="D97" s="18">
        <v>72</v>
      </c>
      <c r="E97" s="18">
        <v>27</v>
      </c>
      <c r="F97" s="18">
        <v>228</v>
      </c>
      <c r="G97" s="18">
        <v>33.9</v>
      </c>
      <c r="H97" s="2">
        <v>0.255</v>
      </c>
      <c r="I97" s="19">
        <v>40</v>
      </c>
      <c r="J97" t="str">
        <f t="shared" si="1"/>
        <v>Middle Age</v>
      </c>
      <c r="K97" t="s">
        <v>30</v>
      </c>
    </row>
    <row r="98" spans="1:11" x14ac:dyDescent="0.25">
      <c r="A98">
        <v>97</v>
      </c>
      <c r="B98" s="19">
        <v>2</v>
      </c>
      <c r="C98" s="18">
        <v>92</v>
      </c>
      <c r="D98" s="18">
        <v>62</v>
      </c>
      <c r="E98" s="18">
        <v>28</v>
      </c>
      <c r="F98" s="18">
        <v>0</v>
      </c>
      <c r="G98" s="18">
        <v>31.6</v>
      </c>
      <c r="H98" s="2">
        <v>0.13</v>
      </c>
      <c r="I98" s="19">
        <v>24</v>
      </c>
      <c r="J98" t="str">
        <f t="shared" si="1"/>
        <v>Adolescent</v>
      </c>
      <c r="K98" t="s">
        <v>30</v>
      </c>
    </row>
    <row r="99" spans="1:11" x14ac:dyDescent="0.25">
      <c r="A99">
        <v>98</v>
      </c>
      <c r="B99" s="19">
        <v>1</v>
      </c>
      <c r="C99" s="18">
        <v>71</v>
      </c>
      <c r="D99" s="18">
        <v>48</v>
      </c>
      <c r="E99" s="18">
        <v>18</v>
      </c>
      <c r="F99" s="18">
        <v>76</v>
      </c>
      <c r="G99" s="18">
        <v>20.399999999999999</v>
      </c>
      <c r="H99" s="2">
        <v>0.32300000000000001</v>
      </c>
      <c r="I99" s="19">
        <v>22</v>
      </c>
      <c r="J99" t="str">
        <f t="shared" si="1"/>
        <v>Adolescent</v>
      </c>
      <c r="K99" t="s">
        <v>30</v>
      </c>
    </row>
    <row r="100" spans="1:11" x14ac:dyDescent="0.25">
      <c r="A100">
        <v>99</v>
      </c>
      <c r="B100" s="19">
        <v>6</v>
      </c>
      <c r="C100" s="18">
        <v>93</v>
      </c>
      <c r="D100" s="18">
        <v>50</v>
      </c>
      <c r="E100" s="18">
        <v>30</v>
      </c>
      <c r="F100" s="18">
        <v>64</v>
      </c>
      <c r="G100" s="18">
        <v>28.7</v>
      </c>
      <c r="H100" s="2">
        <v>0.35599999999999998</v>
      </c>
      <c r="I100" s="19">
        <v>23</v>
      </c>
      <c r="J100" t="str">
        <f t="shared" si="1"/>
        <v>Adolescent</v>
      </c>
      <c r="K100" t="s">
        <v>30</v>
      </c>
    </row>
    <row r="101" spans="1:11" x14ac:dyDescent="0.25">
      <c r="A101">
        <v>100</v>
      </c>
      <c r="B101" s="19">
        <v>1</v>
      </c>
      <c r="C101" s="18">
        <v>122</v>
      </c>
      <c r="D101" s="18">
        <v>90</v>
      </c>
      <c r="E101" s="18">
        <v>51</v>
      </c>
      <c r="F101" s="18">
        <v>220</v>
      </c>
      <c r="G101" s="18">
        <v>49.7</v>
      </c>
      <c r="H101" s="2">
        <v>0.32500000000000001</v>
      </c>
      <c r="I101" s="19">
        <v>31</v>
      </c>
      <c r="J101" t="str">
        <f t="shared" si="1"/>
        <v>Middle Age</v>
      </c>
      <c r="K101" t="s">
        <v>29</v>
      </c>
    </row>
    <row r="102" spans="1:11" x14ac:dyDescent="0.25">
      <c r="A102">
        <v>101</v>
      </c>
      <c r="B102" s="19">
        <v>1</v>
      </c>
      <c r="C102" s="18">
        <v>163</v>
      </c>
      <c r="D102" s="18">
        <v>72</v>
      </c>
      <c r="E102" s="18">
        <v>0</v>
      </c>
      <c r="F102" s="18">
        <v>0</v>
      </c>
      <c r="G102" s="18">
        <v>39</v>
      </c>
      <c r="H102" s="2">
        <v>1.222</v>
      </c>
      <c r="I102" s="19">
        <v>33</v>
      </c>
      <c r="J102" t="str">
        <f t="shared" si="1"/>
        <v>Middle Age</v>
      </c>
      <c r="K102" t="s">
        <v>29</v>
      </c>
    </row>
    <row r="103" spans="1:11" x14ac:dyDescent="0.25">
      <c r="A103">
        <v>102</v>
      </c>
      <c r="B103" s="19">
        <v>1</v>
      </c>
      <c r="C103" s="18">
        <v>151</v>
      </c>
      <c r="D103" s="18">
        <v>60</v>
      </c>
      <c r="E103" s="18">
        <v>0</v>
      </c>
      <c r="F103" s="18">
        <v>0</v>
      </c>
      <c r="G103" s="18">
        <v>26.1</v>
      </c>
      <c r="H103" s="2">
        <v>0.17899999999999999</v>
      </c>
      <c r="I103" s="19">
        <v>22</v>
      </c>
      <c r="J103" t="str">
        <f t="shared" si="1"/>
        <v>Adolescent</v>
      </c>
      <c r="K103" t="s">
        <v>30</v>
      </c>
    </row>
    <row r="104" spans="1:11" x14ac:dyDescent="0.25">
      <c r="A104">
        <v>103</v>
      </c>
      <c r="B104" s="19">
        <v>0</v>
      </c>
      <c r="C104" s="18">
        <v>125</v>
      </c>
      <c r="D104" s="18">
        <v>96</v>
      </c>
      <c r="E104" s="18">
        <v>0</v>
      </c>
      <c r="F104" s="18">
        <v>0</v>
      </c>
      <c r="G104" s="18">
        <v>22.5</v>
      </c>
      <c r="H104" s="2">
        <v>0.26200000000000001</v>
      </c>
      <c r="I104" s="19">
        <v>21</v>
      </c>
      <c r="J104" t="str">
        <f t="shared" si="1"/>
        <v>Adolescent</v>
      </c>
      <c r="K104" t="s">
        <v>30</v>
      </c>
    </row>
    <row r="105" spans="1:11" x14ac:dyDescent="0.25">
      <c r="A105">
        <v>104</v>
      </c>
      <c r="B105" s="19">
        <v>1</v>
      </c>
      <c r="C105" s="18">
        <v>81</v>
      </c>
      <c r="D105" s="18">
        <v>72</v>
      </c>
      <c r="E105" s="18">
        <v>18</v>
      </c>
      <c r="F105" s="18">
        <v>40</v>
      </c>
      <c r="G105" s="18">
        <v>26.6</v>
      </c>
      <c r="H105" s="2">
        <v>0.28299999999999997</v>
      </c>
      <c r="I105" s="19">
        <v>24</v>
      </c>
      <c r="J105" t="str">
        <f t="shared" si="1"/>
        <v>Adolescent</v>
      </c>
      <c r="K105" t="s">
        <v>30</v>
      </c>
    </row>
    <row r="106" spans="1:11" x14ac:dyDescent="0.25">
      <c r="A106">
        <v>105</v>
      </c>
      <c r="B106" s="19">
        <v>2</v>
      </c>
      <c r="C106" s="18">
        <v>85</v>
      </c>
      <c r="D106" s="18">
        <v>65</v>
      </c>
      <c r="E106" s="18">
        <v>0</v>
      </c>
      <c r="F106" s="18">
        <v>0</v>
      </c>
      <c r="G106" s="18">
        <v>39.6</v>
      </c>
      <c r="H106" s="2">
        <v>0.93</v>
      </c>
      <c r="I106" s="19">
        <v>27</v>
      </c>
      <c r="J106" t="str">
        <f t="shared" si="1"/>
        <v>Adolescent</v>
      </c>
      <c r="K106" t="s">
        <v>30</v>
      </c>
    </row>
    <row r="107" spans="1:11" x14ac:dyDescent="0.25">
      <c r="A107">
        <v>106</v>
      </c>
      <c r="B107" s="19">
        <v>1</v>
      </c>
      <c r="C107" s="18">
        <v>126</v>
      </c>
      <c r="D107" s="18">
        <v>56</v>
      </c>
      <c r="E107" s="18">
        <v>29</v>
      </c>
      <c r="F107" s="18">
        <v>152</v>
      </c>
      <c r="G107" s="18">
        <v>28.7</v>
      </c>
      <c r="H107" s="2">
        <v>0.80100000000000005</v>
      </c>
      <c r="I107" s="19">
        <v>21</v>
      </c>
      <c r="J107" t="str">
        <f t="shared" si="1"/>
        <v>Adolescent</v>
      </c>
      <c r="K107" t="s">
        <v>30</v>
      </c>
    </row>
    <row r="108" spans="1:11" x14ac:dyDescent="0.25">
      <c r="A108">
        <v>107</v>
      </c>
      <c r="B108" s="19">
        <v>1</v>
      </c>
      <c r="C108" s="18">
        <v>96</v>
      </c>
      <c r="D108" s="18">
        <v>122</v>
      </c>
      <c r="E108" s="18">
        <v>0</v>
      </c>
      <c r="F108" s="18">
        <v>0</v>
      </c>
      <c r="G108" s="18">
        <v>22.4</v>
      </c>
      <c r="H108" s="2">
        <v>0.20699999999999999</v>
      </c>
      <c r="I108" s="19">
        <v>27</v>
      </c>
      <c r="J108" t="str">
        <f t="shared" si="1"/>
        <v>Adolescent</v>
      </c>
      <c r="K108" t="s">
        <v>30</v>
      </c>
    </row>
    <row r="109" spans="1:11" x14ac:dyDescent="0.25">
      <c r="A109">
        <v>108</v>
      </c>
      <c r="B109" s="19">
        <v>4</v>
      </c>
      <c r="C109" s="18">
        <v>144</v>
      </c>
      <c r="D109" s="18">
        <v>58</v>
      </c>
      <c r="E109" s="18">
        <v>28</v>
      </c>
      <c r="F109" s="18">
        <v>140</v>
      </c>
      <c r="G109" s="18">
        <v>29.5</v>
      </c>
      <c r="H109" s="2">
        <v>0.28699999999999998</v>
      </c>
      <c r="I109" s="19">
        <v>37</v>
      </c>
      <c r="J109" t="str">
        <f t="shared" si="1"/>
        <v>Middle Age</v>
      </c>
      <c r="K109" t="s">
        <v>30</v>
      </c>
    </row>
    <row r="110" spans="1:11" x14ac:dyDescent="0.25">
      <c r="A110">
        <v>109</v>
      </c>
      <c r="B110" s="19">
        <v>3</v>
      </c>
      <c r="C110" s="18">
        <v>83</v>
      </c>
      <c r="D110" s="18">
        <v>58</v>
      </c>
      <c r="E110" s="18">
        <v>31</v>
      </c>
      <c r="F110" s="18">
        <v>18</v>
      </c>
      <c r="G110" s="18">
        <v>34.299999999999997</v>
      </c>
      <c r="H110" s="2">
        <v>0.33600000000000002</v>
      </c>
      <c r="I110" s="19">
        <v>25</v>
      </c>
      <c r="J110" t="str">
        <f t="shared" si="1"/>
        <v>Adolescent</v>
      </c>
      <c r="K110" t="s">
        <v>30</v>
      </c>
    </row>
    <row r="111" spans="1:11" x14ac:dyDescent="0.25">
      <c r="A111">
        <v>110</v>
      </c>
      <c r="B111" s="19">
        <v>0</v>
      </c>
      <c r="C111" s="18">
        <v>95</v>
      </c>
      <c r="D111" s="18">
        <v>85</v>
      </c>
      <c r="E111" s="18">
        <v>25</v>
      </c>
      <c r="F111" s="18">
        <v>36</v>
      </c>
      <c r="G111" s="18">
        <v>37.4</v>
      </c>
      <c r="H111" s="2">
        <v>0.247</v>
      </c>
      <c r="I111" s="19">
        <v>24</v>
      </c>
      <c r="J111" t="str">
        <f t="shared" si="1"/>
        <v>Adolescent</v>
      </c>
      <c r="K111" t="s">
        <v>29</v>
      </c>
    </row>
    <row r="112" spans="1:11" x14ac:dyDescent="0.25">
      <c r="A112">
        <v>111</v>
      </c>
      <c r="B112" s="19">
        <v>3</v>
      </c>
      <c r="C112" s="18">
        <v>171</v>
      </c>
      <c r="D112" s="18">
        <v>72</v>
      </c>
      <c r="E112" s="18">
        <v>33</v>
      </c>
      <c r="F112" s="18">
        <v>135</v>
      </c>
      <c r="G112" s="18">
        <v>33.299999999999997</v>
      </c>
      <c r="H112" s="2">
        <v>0.19900000000000001</v>
      </c>
      <c r="I112" s="19">
        <v>24</v>
      </c>
      <c r="J112" t="str">
        <f t="shared" si="1"/>
        <v>Adolescent</v>
      </c>
      <c r="K112" t="s">
        <v>29</v>
      </c>
    </row>
    <row r="113" spans="1:11" x14ac:dyDescent="0.25">
      <c r="A113">
        <v>112</v>
      </c>
      <c r="B113" s="19">
        <v>8</v>
      </c>
      <c r="C113" s="18">
        <v>155</v>
      </c>
      <c r="D113" s="18">
        <v>62</v>
      </c>
      <c r="E113" s="18">
        <v>26</v>
      </c>
      <c r="F113" s="18">
        <v>495</v>
      </c>
      <c r="G113" s="18">
        <v>34</v>
      </c>
      <c r="H113" s="2">
        <v>0.54300000000000004</v>
      </c>
      <c r="I113" s="19">
        <v>46</v>
      </c>
      <c r="J113" t="str">
        <f t="shared" si="1"/>
        <v>Middle Age</v>
      </c>
      <c r="K113" t="s">
        <v>29</v>
      </c>
    </row>
    <row r="114" spans="1:11" x14ac:dyDescent="0.25">
      <c r="A114">
        <v>113</v>
      </c>
      <c r="B114" s="19">
        <v>1</v>
      </c>
      <c r="C114" s="18">
        <v>89</v>
      </c>
      <c r="D114" s="18">
        <v>76</v>
      </c>
      <c r="E114" s="18">
        <v>34</v>
      </c>
      <c r="F114" s="18">
        <v>37</v>
      </c>
      <c r="G114" s="18">
        <v>31.2</v>
      </c>
      <c r="H114" s="2">
        <v>0.192</v>
      </c>
      <c r="I114" s="19">
        <v>23</v>
      </c>
      <c r="J114" t="str">
        <f t="shared" si="1"/>
        <v>Adolescent</v>
      </c>
      <c r="K114" t="s">
        <v>30</v>
      </c>
    </row>
    <row r="115" spans="1:11" x14ac:dyDescent="0.25">
      <c r="A115">
        <v>114</v>
      </c>
      <c r="B115" s="19">
        <v>4</v>
      </c>
      <c r="C115" s="18">
        <v>76</v>
      </c>
      <c r="D115" s="18">
        <v>62</v>
      </c>
      <c r="E115" s="18">
        <v>0</v>
      </c>
      <c r="F115" s="18">
        <v>0</v>
      </c>
      <c r="G115" s="18">
        <v>34</v>
      </c>
      <c r="H115" s="2">
        <v>0.39100000000000001</v>
      </c>
      <c r="I115" s="19">
        <v>25</v>
      </c>
      <c r="J115" t="str">
        <f t="shared" si="1"/>
        <v>Adolescent</v>
      </c>
      <c r="K115" t="s">
        <v>30</v>
      </c>
    </row>
    <row r="116" spans="1:11" x14ac:dyDescent="0.25">
      <c r="A116">
        <v>115</v>
      </c>
      <c r="B116" s="19">
        <v>7</v>
      </c>
      <c r="C116" s="18">
        <v>160</v>
      </c>
      <c r="D116" s="18">
        <v>54</v>
      </c>
      <c r="E116" s="18">
        <v>32</v>
      </c>
      <c r="F116" s="18">
        <v>175</v>
      </c>
      <c r="G116" s="18">
        <v>30.5</v>
      </c>
      <c r="H116" s="2">
        <v>0.58799999999999997</v>
      </c>
      <c r="I116" s="19">
        <v>39</v>
      </c>
      <c r="J116" t="str">
        <f t="shared" si="1"/>
        <v>Middle Age</v>
      </c>
      <c r="K116" t="s">
        <v>29</v>
      </c>
    </row>
    <row r="117" spans="1:11" x14ac:dyDescent="0.25">
      <c r="A117">
        <v>116</v>
      </c>
      <c r="B117" s="19">
        <v>4</v>
      </c>
      <c r="C117" s="18">
        <v>146</v>
      </c>
      <c r="D117" s="18">
        <v>92</v>
      </c>
      <c r="E117" s="18">
        <v>0</v>
      </c>
      <c r="F117" s="18">
        <v>0</v>
      </c>
      <c r="G117" s="18">
        <v>31.2</v>
      </c>
      <c r="H117" s="2">
        <v>0.53900000000000003</v>
      </c>
      <c r="I117" s="19">
        <v>61</v>
      </c>
      <c r="J117" t="str">
        <f t="shared" si="1"/>
        <v>old</v>
      </c>
      <c r="K117" t="s">
        <v>29</v>
      </c>
    </row>
    <row r="118" spans="1:11" x14ac:dyDescent="0.25">
      <c r="A118">
        <v>117</v>
      </c>
      <c r="B118" s="19">
        <v>5</v>
      </c>
      <c r="C118" s="18">
        <v>124</v>
      </c>
      <c r="D118" s="18">
        <v>74</v>
      </c>
      <c r="E118" s="18">
        <v>0</v>
      </c>
      <c r="F118" s="18">
        <v>0</v>
      </c>
      <c r="G118" s="18">
        <v>34</v>
      </c>
      <c r="H118" s="2">
        <v>0.22</v>
      </c>
      <c r="I118" s="19">
        <v>38</v>
      </c>
      <c r="J118" t="str">
        <f t="shared" si="1"/>
        <v>Middle Age</v>
      </c>
      <c r="K118" t="s">
        <v>29</v>
      </c>
    </row>
    <row r="119" spans="1:11" x14ac:dyDescent="0.25">
      <c r="A119">
        <v>118</v>
      </c>
      <c r="B119" s="19">
        <v>5</v>
      </c>
      <c r="C119" s="18">
        <v>78</v>
      </c>
      <c r="D119" s="18">
        <v>48</v>
      </c>
      <c r="E119" s="18">
        <v>0</v>
      </c>
      <c r="F119" s="18">
        <v>0</v>
      </c>
      <c r="G119" s="18">
        <v>33.700000000000003</v>
      </c>
      <c r="H119" s="2">
        <v>0.65400000000000003</v>
      </c>
      <c r="I119" s="19">
        <v>25</v>
      </c>
      <c r="J119" t="str">
        <f t="shared" si="1"/>
        <v>Adolescent</v>
      </c>
      <c r="K119" t="s">
        <v>30</v>
      </c>
    </row>
    <row r="120" spans="1:11" x14ac:dyDescent="0.25">
      <c r="A120">
        <v>119</v>
      </c>
      <c r="B120" s="19">
        <v>4</v>
      </c>
      <c r="C120" s="18">
        <v>97</v>
      </c>
      <c r="D120" s="18">
        <v>60</v>
      </c>
      <c r="E120" s="18">
        <v>23</v>
      </c>
      <c r="F120" s="18">
        <v>0</v>
      </c>
      <c r="G120" s="18">
        <v>28.2</v>
      </c>
      <c r="H120" s="2">
        <v>0.443</v>
      </c>
      <c r="I120" s="19">
        <v>22</v>
      </c>
      <c r="J120" t="str">
        <f t="shared" si="1"/>
        <v>Adolescent</v>
      </c>
      <c r="K120" t="s">
        <v>30</v>
      </c>
    </row>
    <row r="121" spans="1:11" x14ac:dyDescent="0.25">
      <c r="A121">
        <v>120</v>
      </c>
      <c r="B121" s="19">
        <v>4</v>
      </c>
      <c r="C121" s="18">
        <v>99</v>
      </c>
      <c r="D121" s="18">
        <v>76</v>
      </c>
      <c r="E121" s="18">
        <v>15</v>
      </c>
      <c r="F121" s="18">
        <v>51</v>
      </c>
      <c r="G121" s="18">
        <v>23.2</v>
      </c>
      <c r="H121" s="2">
        <v>0.223</v>
      </c>
      <c r="I121" s="19">
        <v>21</v>
      </c>
      <c r="J121" t="str">
        <f t="shared" si="1"/>
        <v>Adolescent</v>
      </c>
      <c r="K121" t="s">
        <v>30</v>
      </c>
    </row>
    <row r="122" spans="1:11" x14ac:dyDescent="0.25">
      <c r="A122">
        <v>121</v>
      </c>
      <c r="B122" s="19">
        <v>0</v>
      </c>
      <c r="C122" s="18">
        <v>162</v>
      </c>
      <c r="D122" s="18">
        <v>76</v>
      </c>
      <c r="E122" s="18">
        <v>56</v>
      </c>
      <c r="F122" s="18">
        <v>100</v>
      </c>
      <c r="G122" s="18">
        <v>53.2</v>
      </c>
      <c r="H122" s="2">
        <v>0.75900000000000001</v>
      </c>
      <c r="I122" s="19">
        <v>25</v>
      </c>
      <c r="J122" t="str">
        <f t="shared" si="1"/>
        <v>Adolescent</v>
      </c>
      <c r="K122" t="s">
        <v>29</v>
      </c>
    </row>
    <row r="123" spans="1:11" x14ac:dyDescent="0.25">
      <c r="A123">
        <v>122</v>
      </c>
      <c r="B123" s="19">
        <v>6</v>
      </c>
      <c r="C123" s="18">
        <v>111</v>
      </c>
      <c r="D123" s="18">
        <v>64</v>
      </c>
      <c r="E123" s="18">
        <v>39</v>
      </c>
      <c r="F123" s="18">
        <v>0</v>
      </c>
      <c r="G123" s="18">
        <v>34.200000000000003</v>
      </c>
      <c r="H123" s="2">
        <v>0.26</v>
      </c>
      <c r="I123" s="19">
        <v>24</v>
      </c>
      <c r="J123" t="str">
        <f t="shared" si="1"/>
        <v>Adolescent</v>
      </c>
      <c r="K123" t="s">
        <v>30</v>
      </c>
    </row>
    <row r="124" spans="1:11" x14ac:dyDescent="0.25">
      <c r="A124">
        <v>123</v>
      </c>
      <c r="B124" s="19">
        <v>2</v>
      </c>
      <c r="C124" s="18">
        <v>107</v>
      </c>
      <c r="D124" s="18">
        <v>74</v>
      </c>
      <c r="E124" s="18">
        <v>30</v>
      </c>
      <c r="F124" s="18">
        <v>100</v>
      </c>
      <c r="G124" s="18">
        <v>33.6</v>
      </c>
      <c r="H124" s="2">
        <v>0.40400000000000003</v>
      </c>
      <c r="I124" s="19">
        <v>23</v>
      </c>
      <c r="J124" t="str">
        <f t="shared" si="1"/>
        <v>Adolescent</v>
      </c>
      <c r="K124" t="s">
        <v>30</v>
      </c>
    </row>
    <row r="125" spans="1:11" x14ac:dyDescent="0.25">
      <c r="A125">
        <v>124</v>
      </c>
      <c r="B125" s="19">
        <v>5</v>
      </c>
      <c r="C125" s="18">
        <v>132</v>
      </c>
      <c r="D125" s="18">
        <v>80</v>
      </c>
      <c r="E125" s="18">
        <v>0</v>
      </c>
      <c r="F125" s="18">
        <v>0</v>
      </c>
      <c r="G125" s="18">
        <v>26.8</v>
      </c>
      <c r="H125" s="2">
        <v>0.186</v>
      </c>
      <c r="I125" s="19">
        <v>69</v>
      </c>
      <c r="J125" t="str">
        <f t="shared" si="1"/>
        <v>old</v>
      </c>
      <c r="K125" t="s">
        <v>30</v>
      </c>
    </row>
    <row r="126" spans="1:11" x14ac:dyDescent="0.25">
      <c r="A126">
        <v>125</v>
      </c>
      <c r="B126" s="19">
        <v>0</v>
      </c>
      <c r="C126" s="18">
        <v>113</v>
      </c>
      <c r="D126" s="18">
        <v>76</v>
      </c>
      <c r="E126" s="18">
        <v>0</v>
      </c>
      <c r="F126" s="18">
        <v>0</v>
      </c>
      <c r="G126" s="18">
        <v>33.299999999999997</v>
      </c>
      <c r="H126" s="2">
        <v>0.27800000000000002</v>
      </c>
      <c r="I126" s="19">
        <v>23</v>
      </c>
      <c r="J126" t="str">
        <f t="shared" si="1"/>
        <v>Adolescent</v>
      </c>
      <c r="K126" t="s">
        <v>29</v>
      </c>
    </row>
    <row r="127" spans="1:11" x14ac:dyDescent="0.25">
      <c r="A127">
        <v>126</v>
      </c>
      <c r="B127" s="19">
        <v>1</v>
      </c>
      <c r="C127" s="18">
        <v>88</v>
      </c>
      <c r="D127" s="18">
        <v>30</v>
      </c>
      <c r="E127" s="18">
        <v>42</v>
      </c>
      <c r="F127" s="18">
        <v>99</v>
      </c>
      <c r="G127" s="18">
        <v>55</v>
      </c>
      <c r="H127" s="2">
        <v>0.496</v>
      </c>
      <c r="I127" s="19">
        <v>26</v>
      </c>
      <c r="J127" t="str">
        <f t="shared" si="1"/>
        <v>Adolescent</v>
      </c>
      <c r="K127" t="s">
        <v>29</v>
      </c>
    </row>
    <row r="128" spans="1:11" x14ac:dyDescent="0.25">
      <c r="A128">
        <v>127</v>
      </c>
      <c r="B128" s="19">
        <v>3</v>
      </c>
      <c r="C128" s="18">
        <v>120</v>
      </c>
      <c r="D128" s="18">
        <v>70</v>
      </c>
      <c r="E128" s="18">
        <v>30</v>
      </c>
      <c r="F128" s="18">
        <v>135</v>
      </c>
      <c r="G128" s="18">
        <v>42.9</v>
      </c>
      <c r="H128" s="2">
        <v>0.45200000000000001</v>
      </c>
      <c r="I128" s="19">
        <v>30</v>
      </c>
      <c r="J128" t="str">
        <f t="shared" si="1"/>
        <v>Adolescent</v>
      </c>
      <c r="K128" t="s">
        <v>30</v>
      </c>
    </row>
    <row r="129" spans="1:11" x14ac:dyDescent="0.25">
      <c r="A129">
        <v>128</v>
      </c>
      <c r="B129" s="19">
        <v>1</v>
      </c>
      <c r="C129" s="18">
        <v>118</v>
      </c>
      <c r="D129" s="18">
        <v>58</v>
      </c>
      <c r="E129" s="18">
        <v>36</v>
      </c>
      <c r="F129" s="18">
        <v>94</v>
      </c>
      <c r="G129" s="18">
        <v>33.299999999999997</v>
      </c>
      <c r="H129" s="2">
        <v>0.26100000000000001</v>
      </c>
      <c r="I129" s="19">
        <v>23</v>
      </c>
      <c r="J129" t="str">
        <f t="shared" si="1"/>
        <v>Adolescent</v>
      </c>
      <c r="K129" t="s">
        <v>30</v>
      </c>
    </row>
    <row r="130" spans="1:11" x14ac:dyDescent="0.25">
      <c r="A130">
        <v>129</v>
      </c>
      <c r="B130" s="19">
        <v>1</v>
      </c>
      <c r="C130" s="18">
        <v>117</v>
      </c>
      <c r="D130" s="18">
        <v>88</v>
      </c>
      <c r="E130" s="18">
        <v>24</v>
      </c>
      <c r="F130" s="18">
        <v>145</v>
      </c>
      <c r="G130" s="18">
        <v>34.5</v>
      </c>
      <c r="H130" s="2">
        <v>0.40300000000000002</v>
      </c>
      <c r="I130" s="19">
        <v>40</v>
      </c>
      <c r="J130" t="str">
        <f t="shared" ref="J130:J193" si="2">IF(I130&gt;49,"old",IF(I130&gt;=31,"Middle Age",IF(I130&lt;31,"Adolescent","Invalid")))</f>
        <v>Middle Age</v>
      </c>
      <c r="K130" t="s">
        <v>29</v>
      </c>
    </row>
    <row r="131" spans="1:11" x14ac:dyDescent="0.25">
      <c r="A131">
        <v>130</v>
      </c>
      <c r="B131" s="19">
        <v>0</v>
      </c>
      <c r="C131" s="18">
        <v>105</v>
      </c>
      <c r="D131" s="18">
        <v>84</v>
      </c>
      <c r="E131" s="18">
        <v>0</v>
      </c>
      <c r="F131" s="18">
        <v>0</v>
      </c>
      <c r="G131" s="18">
        <v>27.9</v>
      </c>
      <c r="H131" s="2">
        <v>0.74099999999999999</v>
      </c>
      <c r="I131" s="19">
        <v>62</v>
      </c>
      <c r="J131" t="str">
        <f t="shared" si="2"/>
        <v>old</v>
      </c>
      <c r="K131" t="s">
        <v>29</v>
      </c>
    </row>
    <row r="132" spans="1:11" x14ac:dyDescent="0.25">
      <c r="A132">
        <v>131</v>
      </c>
      <c r="B132" s="19">
        <v>4</v>
      </c>
      <c r="C132" s="18">
        <v>173</v>
      </c>
      <c r="D132" s="18">
        <v>70</v>
      </c>
      <c r="E132" s="18">
        <v>14</v>
      </c>
      <c r="F132" s="18">
        <v>168</v>
      </c>
      <c r="G132" s="18">
        <v>29.7</v>
      </c>
      <c r="H132" s="2">
        <v>0.36099999999999999</v>
      </c>
      <c r="I132" s="19">
        <v>33</v>
      </c>
      <c r="J132" t="str">
        <f t="shared" si="2"/>
        <v>Middle Age</v>
      </c>
      <c r="K132" t="s">
        <v>29</v>
      </c>
    </row>
    <row r="133" spans="1:11" x14ac:dyDescent="0.25">
      <c r="A133">
        <v>132</v>
      </c>
      <c r="B133" s="19">
        <v>9</v>
      </c>
      <c r="C133" s="18">
        <v>122</v>
      </c>
      <c r="D133" s="18">
        <v>56</v>
      </c>
      <c r="E133" s="18">
        <v>0</v>
      </c>
      <c r="F133" s="18">
        <v>0</v>
      </c>
      <c r="G133" s="18">
        <v>33.299999999999997</v>
      </c>
      <c r="H133" s="2">
        <v>1.1140000000000001</v>
      </c>
      <c r="I133" s="19">
        <v>33</v>
      </c>
      <c r="J133" t="str">
        <f t="shared" si="2"/>
        <v>Middle Age</v>
      </c>
      <c r="K133" t="s">
        <v>29</v>
      </c>
    </row>
    <row r="134" spans="1:11" x14ac:dyDescent="0.25">
      <c r="A134">
        <v>133</v>
      </c>
      <c r="B134" s="19">
        <v>3</v>
      </c>
      <c r="C134" s="18">
        <v>170</v>
      </c>
      <c r="D134" s="18">
        <v>64</v>
      </c>
      <c r="E134" s="18">
        <v>37</v>
      </c>
      <c r="F134" s="18">
        <v>225</v>
      </c>
      <c r="G134" s="18">
        <v>34.5</v>
      </c>
      <c r="H134" s="2">
        <v>0.35599999999999998</v>
      </c>
      <c r="I134" s="19">
        <v>30</v>
      </c>
      <c r="J134" t="str">
        <f t="shared" si="2"/>
        <v>Adolescent</v>
      </c>
      <c r="K134" t="s">
        <v>29</v>
      </c>
    </row>
    <row r="135" spans="1:11" x14ac:dyDescent="0.25">
      <c r="A135">
        <v>134</v>
      </c>
      <c r="B135" s="19">
        <v>8</v>
      </c>
      <c r="C135" s="18">
        <v>84</v>
      </c>
      <c r="D135" s="18">
        <v>74</v>
      </c>
      <c r="E135" s="18">
        <v>31</v>
      </c>
      <c r="F135" s="18">
        <v>0</v>
      </c>
      <c r="G135" s="18">
        <v>38.299999999999997</v>
      </c>
      <c r="H135" s="2">
        <v>0.45700000000000002</v>
      </c>
      <c r="I135" s="19">
        <v>39</v>
      </c>
      <c r="J135" t="str">
        <f t="shared" si="2"/>
        <v>Middle Age</v>
      </c>
      <c r="K135" t="s">
        <v>30</v>
      </c>
    </row>
    <row r="136" spans="1:11" x14ac:dyDescent="0.25">
      <c r="A136">
        <v>135</v>
      </c>
      <c r="B136" s="19">
        <v>2</v>
      </c>
      <c r="C136" s="18">
        <v>96</v>
      </c>
      <c r="D136" s="18">
        <v>68</v>
      </c>
      <c r="E136" s="18">
        <v>13</v>
      </c>
      <c r="F136" s="18">
        <v>49</v>
      </c>
      <c r="G136" s="18">
        <v>21.1</v>
      </c>
      <c r="H136" s="2">
        <v>0.64700000000000002</v>
      </c>
      <c r="I136" s="19">
        <v>26</v>
      </c>
      <c r="J136" t="str">
        <f t="shared" si="2"/>
        <v>Adolescent</v>
      </c>
      <c r="K136" t="s">
        <v>30</v>
      </c>
    </row>
    <row r="137" spans="1:11" x14ac:dyDescent="0.25">
      <c r="A137">
        <v>136</v>
      </c>
      <c r="B137" s="19">
        <v>2</v>
      </c>
      <c r="C137" s="18">
        <v>125</v>
      </c>
      <c r="D137" s="18">
        <v>60</v>
      </c>
      <c r="E137" s="18">
        <v>20</v>
      </c>
      <c r="F137" s="18">
        <v>140</v>
      </c>
      <c r="G137" s="18">
        <v>33.799999999999997</v>
      </c>
      <c r="H137" s="2">
        <v>8.7999999999999995E-2</v>
      </c>
      <c r="I137" s="19">
        <v>31</v>
      </c>
      <c r="J137" t="str">
        <f t="shared" si="2"/>
        <v>Middle Age</v>
      </c>
      <c r="K137" t="s">
        <v>30</v>
      </c>
    </row>
    <row r="138" spans="1:11" x14ac:dyDescent="0.25">
      <c r="A138">
        <v>137</v>
      </c>
      <c r="B138" s="19">
        <v>0</v>
      </c>
      <c r="C138" s="18">
        <v>100</v>
      </c>
      <c r="D138" s="18">
        <v>70</v>
      </c>
      <c r="E138" s="18">
        <v>26</v>
      </c>
      <c r="F138" s="18">
        <v>50</v>
      </c>
      <c r="G138" s="18">
        <v>30.8</v>
      </c>
      <c r="H138" s="2">
        <v>0.59699999999999998</v>
      </c>
      <c r="I138" s="19">
        <v>21</v>
      </c>
      <c r="J138" t="str">
        <f t="shared" si="2"/>
        <v>Adolescent</v>
      </c>
      <c r="K138" t="s">
        <v>30</v>
      </c>
    </row>
    <row r="139" spans="1:11" x14ac:dyDescent="0.25">
      <c r="A139">
        <v>138</v>
      </c>
      <c r="B139" s="19">
        <v>0</v>
      </c>
      <c r="C139" s="18">
        <v>93</v>
      </c>
      <c r="D139" s="18">
        <v>60</v>
      </c>
      <c r="E139" s="18">
        <v>25</v>
      </c>
      <c r="F139" s="18">
        <v>92</v>
      </c>
      <c r="G139" s="18">
        <v>28.7</v>
      </c>
      <c r="H139" s="2">
        <v>0.53200000000000003</v>
      </c>
      <c r="I139" s="19">
        <v>22</v>
      </c>
      <c r="J139" t="str">
        <f t="shared" si="2"/>
        <v>Adolescent</v>
      </c>
      <c r="K139" t="s">
        <v>30</v>
      </c>
    </row>
    <row r="140" spans="1:11" x14ac:dyDescent="0.25">
      <c r="A140">
        <v>139</v>
      </c>
      <c r="B140" s="19">
        <v>0</v>
      </c>
      <c r="C140" s="18">
        <v>129</v>
      </c>
      <c r="D140" s="18">
        <v>80</v>
      </c>
      <c r="E140" s="18">
        <v>0</v>
      </c>
      <c r="F140" s="18">
        <v>0</v>
      </c>
      <c r="G140" s="18">
        <v>31.2</v>
      </c>
      <c r="H140" s="2">
        <v>0.70299999999999996</v>
      </c>
      <c r="I140" s="19">
        <v>29</v>
      </c>
      <c r="J140" t="str">
        <f t="shared" si="2"/>
        <v>Adolescent</v>
      </c>
      <c r="K140" t="s">
        <v>30</v>
      </c>
    </row>
    <row r="141" spans="1:11" x14ac:dyDescent="0.25">
      <c r="A141">
        <v>140</v>
      </c>
      <c r="B141" s="19">
        <v>5</v>
      </c>
      <c r="C141" s="18">
        <v>105</v>
      </c>
      <c r="D141" s="18">
        <v>72</v>
      </c>
      <c r="E141" s="18">
        <v>29</v>
      </c>
      <c r="F141" s="18">
        <v>325</v>
      </c>
      <c r="G141" s="18">
        <v>36.9</v>
      </c>
      <c r="H141" s="2">
        <v>0.159</v>
      </c>
      <c r="I141" s="19">
        <v>28</v>
      </c>
      <c r="J141" t="str">
        <f t="shared" si="2"/>
        <v>Adolescent</v>
      </c>
      <c r="K141" t="s">
        <v>30</v>
      </c>
    </row>
    <row r="142" spans="1:11" x14ac:dyDescent="0.25">
      <c r="A142">
        <v>141</v>
      </c>
      <c r="B142" s="19">
        <v>3</v>
      </c>
      <c r="C142" s="18">
        <v>128</v>
      </c>
      <c r="D142" s="18">
        <v>78</v>
      </c>
      <c r="E142" s="18">
        <v>0</v>
      </c>
      <c r="F142" s="18">
        <v>0</v>
      </c>
      <c r="G142" s="18">
        <v>21.1</v>
      </c>
      <c r="H142" s="2">
        <v>0.26800000000000002</v>
      </c>
      <c r="I142" s="19">
        <v>55</v>
      </c>
      <c r="J142" t="str">
        <f t="shared" si="2"/>
        <v>old</v>
      </c>
      <c r="K142" t="s">
        <v>30</v>
      </c>
    </row>
    <row r="143" spans="1:11" x14ac:dyDescent="0.25">
      <c r="A143">
        <v>142</v>
      </c>
      <c r="B143" s="19">
        <v>5</v>
      </c>
      <c r="C143" s="18">
        <v>106</v>
      </c>
      <c r="D143" s="18">
        <v>82</v>
      </c>
      <c r="E143" s="18">
        <v>30</v>
      </c>
      <c r="F143" s="18">
        <v>0</v>
      </c>
      <c r="G143" s="18">
        <v>39.5</v>
      </c>
      <c r="H143" s="2">
        <v>0.28599999999999998</v>
      </c>
      <c r="I143" s="19">
        <v>38</v>
      </c>
      <c r="J143" t="str">
        <f t="shared" si="2"/>
        <v>Middle Age</v>
      </c>
      <c r="K143" t="s">
        <v>30</v>
      </c>
    </row>
    <row r="144" spans="1:11" x14ac:dyDescent="0.25">
      <c r="A144">
        <v>143</v>
      </c>
      <c r="B144" s="19">
        <v>2</v>
      </c>
      <c r="C144" s="18">
        <v>108</v>
      </c>
      <c r="D144" s="18">
        <v>52</v>
      </c>
      <c r="E144" s="18">
        <v>26</v>
      </c>
      <c r="F144" s="18">
        <v>63</v>
      </c>
      <c r="G144" s="18">
        <v>32.5</v>
      </c>
      <c r="H144" s="2">
        <v>0.318</v>
      </c>
      <c r="I144" s="19">
        <v>22</v>
      </c>
      <c r="J144" t="str">
        <f t="shared" si="2"/>
        <v>Adolescent</v>
      </c>
      <c r="K144" t="s">
        <v>30</v>
      </c>
    </row>
    <row r="145" spans="1:11" x14ac:dyDescent="0.25">
      <c r="A145">
        <v>144</v>
      </c>
      <c r="B145" s="19">
        <v>10</v>
      </c>
      <c r="C145" s="18">
        <v>108</v>
      </c>
      <c r="D145" s="18">
        <v>66</v>
      </c>
      <c r="E145" s="18">
        <v>0</v>
      </c>
      <c r="F145" s="18">
        <v>0</v>
      </c>
      <c r="G145" s="18">
        <v>32.4</v>
      </c>
      <c r="H145" s="2">
        <v>0.27200000000000002</v>
      </c>
      <c r="I145" s="19">
        <v>42</v>
      </c>
      <c r="J145" t="str">
        <f t="shared" si="2"/>
        <v>Middle Age</v>
      </c>
      <c r="K145" t="s">
        <v>29</v>
      </c>
    </row>
    <row r="146" spans="1:11" x14ac:dyDescent="0.25">
      <c r="A146">
        <v>145</v>
      </c>
      <c r="B146" s="19">
        <v>4</v>
      </c>
      <c r="C146" s="18">
        <v>154</v>
      </c>
      <c r="D146" s="18">
        <v>62</v>
      </c>
      <c r="E146" s="18">
        <v>31</v>
      </c>
      <c r="F146" s="18">
        <v>284</v>
      </c>
      <c r="G146" s="18">
        <v>32.799999999999997</v>
      </c>
      <c r="H146" s="2">
        <v>0.23699999999999999</v>
      </c>
      <c r="I146" s="19">
        <v>23</v>
      </c>
      <c r="J146" t="str">
        <f t="shared" si="2"/>
        <v>Adolescent</v>
      </c>
      <c r="K146" t="s">
        <v>30</v>
      </c>
    </row>
    <row r="147" spans="1:11" x14ac:dyDescent="0.25">
      <c r="A147">
        <v>146</v>
      </c>
      <c r="B147" s="19">
        <v>0</v>
      </c>
      <c r="C147" s="18">
        <v>102</v>
      </c>
      <c r="D147" s="18">
        <v>75</v>
      </c>
      <c r="E147" s="18">
        <v>23</v>
      </c>
      <c r="F147" s="18">
        <v>0</v>
      </c>
      <c r="G147" s="18">
        <v>0</v>
      </c>
      <c r="H147" s="2">
        <v>0.57199999999999995</v>
      </c>
      <c r="I147" s="19">
        <v>21</v>
      </c>
      <c r="J147" t="str">
        <f t="shared" si="2"/>
        <v>Adolescent</v>
      </c>
      <c r="K147" t="s">
        <v>30</v>
      </c>
    </row>
    <row r="148" spans="1:11" x14ac:dyDescent="0.25">
      <c r="A148">
        <v>147</v>
      </c>
      <c r="B148" s="19">
        <v>9</v>
      </c>
      <c r="C148" s="18">
        <v>57</v>
      </c>
      <c r="D148" s="18">
        <v>80</v>
      </c>
      <c r="E148" s="18">
        <v>37</v>
      </c>
      <c r="F148" s="18">
        <v>0</v>
      </c>
      <c r="G148" s="18">
        <v>32.799999999999997</v>
      </c>
      <c r="H148" s="2">
        <v>9.6000000000000002E-2</v>
      </c>
      <c r="I148" s="19">
        <v>41</v>
      </c>
      <c r="J148" t="str">
        <f t="shared" si="2"/>
        <v>Middle Age</v>
      </c>
      <c r="K148" t="s">
        <v>30</v>
      </c>
    </row>
    <row r="149" spans="1:11" x14ac:dyDescent="0.25">
      <c r="A149">
        <v>148</v>
      </c>
      <c r="B149" s="19">
        <v>2</v>
      </c>
      <c r="C149" s="18">
        <v>106</v>
      </c>
      <c r="D149" s="18">
        <v>64</v>
      </c>
      <c r="E149" s="18">
        <v>35</v>
      </c>
      <c r="F149" s="18">
        <v>119</v>
      </c>
      <c r="G149" s="18">
        <v>30.5</v>
      </c>
      <c r="H149" s="2">
        <v>1.4</v>
      </c>
      <c r="I149" s="19">
        <v>34</v>
      </c>
      <c r="J149" t="str">
        <f t="shared" si="2"/>
        <v>Middle Age</v>
      </c>
      <c r="K149" t="s">
        <v>30</v>
      </c>
    </row>
    <row r="150" spans="1:11" x14ac:dyDescent="0.25">
      <c r="A150">
        <v>149</v>
      </c>
      <c r="B150" s="19">
        <v>5</v>
      </c>
      <c r="C150" s="18">
        <v>147</v>
      </c>
      <c r="D150" s="18">
        <v>78</v>
      </c>
      <c r="E150" s="18">
        <v>0</v>
      </c>
      <c r="F150" s="18">
        <v>0</v>
      </c>
      <c r="G150" s="18">
        <v>33.700000000000003</v>
      </c>
      <c r="H150" s="2">
        <v>0.218</v>
      </c>
      <c r="I150" s="19">
        <v>65</v>
      </c>
      <c r="J150" t="str">
        <f t="shared" si="2"/>
        <v>old</v>
      </c>
      <c r="K150" t="s">
        <v>30</v>
      </c>
    </row>
    <row r="151" spans="1:11" x14ac:dyDescent="0.25">
      <c r="A151">
        <v>150</v>
      </c>
      <c r="B151" s="19">
        <v>2</v>
      </c>
      <c r="C151" s="18">
        <v>90</v>
      </c>
      <c r="D151" s="18">
        <v>70</v>
      </c>
      <c r="E151" s="18">
        <v>17</v>
      </c>
      <c r="F151" s="18">
        <v>0</v>
      </c>
      <c r="G151" s="18">
        <v>27.3</v>
      </c>
      <c r="H151" s="2">
        <v>8.5000000000000006E-2</v>
      </c>
      <c r="I151" s="19">
        <v>22</v>
      </c>
      <c r="J151" t="str">
        <f t="shared" si="2"/>
        <v>Adolescent</v>
      </c>
      <c r="K151" t="s">
        <v>30</v>
      </c>
    </row>
    <row r="152" spans="1:11" x14ac:dyDescent="0.25">
      <c r="A152">
        <v>151</v>
      </c>
      <c r="B152" s="19">
        <v>1</v>
      </c>
      <c r="C152" s="18">
        <v>136</v>
      </c>
      <c r="D152" s="18">
        <v>74</v>
      </c>
      <c r="E152" s="18">
        <v>50</v>
      </c>
      <c r="F152" s="18">
        <v>204</v>
      </c>
      <c r="G152" s="18">
        <v>37.4</v>
      </c>
      <c r="H152" s="2">
        <v>0.39900000000000002</v>
      </c>
      <c r="I152" s="19">
        <v>24</v>
      </c>
      <c r="J152" t="str">
        <f t="shared" si="2"/>
        <v>Adolescent</v>
      </c>
      <c r="K152" t="s">
        <v>30</v>
      </c>
    </row>
    <row r="153" spans="1:11" x14ac:dyDescent="0.25">
      <c r="A153">
        <v>152</v>
      </c>
      <c r="B153" s="19">
        <v>4</v>
      </c>
      <c r="C153" s="18">
        <v>114</v>
      </c>
      <c r="D153" s="18">
        <v>65</v>
      </c>
      <c r="E153" s="18">
        <v>0</v>
      </c>
      <c r="F153" s="18">
        <v>0</v>
      </c>
      <c r="G153" s="18">
        <v>21.9</v>
      </c>
      <c r="H153" s="2">
        <v>0.432</v>
      </c>
      <c r="I153" s="19">
        <v>37</v>
      </c>
      <c r="J153" t="str">
        <f t="shared" si="2"/>
        <v>Middle Age</v>
      </c>
      <c r="K153" t="s">
        <v>30</v>
      </c>
    </row>
    <row r="154" spans="1:11" x14ac:dyDescent="0.25">
      <c r="A154">
        <v>153</v>
      </c>
      <c r="B154" s="19">
        <v>9</v>
      </c>
      <c r="C154" s="18">
        <v>156</v>
      </c>
      <c r="D154" s="18">
        <v>86</v>
      </c>
      <c r="E154" s="18">
        <v>28</v>
      </c>
      <c r="F154" s="18">
        <v>155</v>
      </c>
      <c r="G154" s="18">
        <v>34.299999999999997</v>
      </c>
      <c r="H154" s="2">
        <v>1.1890000000000001</v>
      </c>
      <c r="I154" s="19">
        <v>42</v>
      </c>
      <c r="J154" t="str">
        <f t="shared" si="2"/>
        <v>Middle Age</v>
      </c>
      <c r="K154" t="s">
        <v>29</v>
      </c>
    </row>
    <row r="155" spans="1:11" x14ac:dyDescent="0.25">
      <c r="A155">
        <v>154</v>
      </c>
      <c r="B155" s="19">
        <v>1</v>
      </c>
      <c r="C155" s="18">
        <v>153</v>
      </c>
      <c r="D155" s="18">
        <v>82</v>
      </c>
      <c r="E155" s="18">
        <v>42</v>
      </c>
      <c r="F155" s="18">
        <v>485</v>
      </c>
      <c r="G155" s="18">
        <v>40.6</v>
      </c>
      <c r="H155" s="2">
        <v>0.68700000000000006</v>
      </c>
      <c r="I155" s="19">
        <v>23</v>
      </c>
      <c r="J155" t="str">
        <f t="shared" si="2"/>
        <v>Adolescent</v>
      </c>
      <c r="K155" t="s">
        <v>30</v>
      </c>
    </row>
    <row r="156" spans="1:11" x14ac:dyDescent="0.25">
      <c r="A156">
        <v>155</v>
      </c>
      <c r="B156" s="19">
        <v>8</v>
      </c>
      <c r="C156" s="18">
        <v>188</v>
      </c>
      <c r="D156" s="18">
        <v>78</v>
      </c>
      <c r="E156" s="18">
        <v>0</v>
      </c>
      <c r="F156" s="18">
        <v>0</v>
      </c>
      <c r="G156" s="18">
        <v>47.9</v>
      </c>
      <c r="H156" s="2">
        <v>0.13700000000000001</v>
      </c>
      <c r="I156" s="19">
        <v>43</v>
      </c>
      <c r="J156" t="str">
        <f t="shared" si="2"/>
        <v>Middle Age</v>
      </c>
      <c r="K156" t="s">
        <v>29</v>
      </c>
    </row>
    <row r="157" spans="1:11" x14ac:dyDescent="0.25">
      <c r="A157">
        <v>156</v>
      </c>
      <c r="B157" s="19">
        <v>7</v>
      </c>
      <c r="C157" s="18">
        <v>152</v>
      </c>
      <c r="D157" s="18">
        <v>88</v>
      </c>
      <c r="E157" s="18">
        <v>44</v>
      </c>
      <c r="F157" s="18">
        <v>0</v>
      </c>
      <c r="G157" s="18">
        <v>50</v>
      </c>
      <c r="H157" s="2">
        <v>0.33700000000000002</v>
      </c>
      <c r="I157" s="19">
        <v>36</v>
      </c>
      <c r="J157" t="str">
        <f t="shared" si="2"/>
        <v>Middle Age</v>
      </c>
      <c r="K157" t="s">
        <v>29</v>
      </c>
    </row>
    <row r="158" spans="1:11" x14ac:dyDescent="0.25">
      <c r="A158">
        <v>157</v>
      </c>
      <c r="B158" s="19">
        <v>2</v>
      </c>
      <c r="C158" s="18">
        <v>99</v>
      </c>
      <c r="D158" s="18">
        <v>52</v>
      </c>
      <c r="E158" s="18">
        <v>15</v>
      </c>
      <c r="F158" s="18">
        <v>94</v>
      </c>
      <c r="G158" s="18">
        <v>24.6</v>
      </c>
      <c r="H158" s="2">
        <v>0.63700000000000001</v>
      </c>
      <c r="I158" s="19">
        <v>21</v>
      </c>
      <c r="J158" t="str">
        <f t="shared" si="2"/>
        <v>Adolescent</v>
      </c>
      <c r="K158" t="s">
        <v>30</v>
      </c>
    </row>
    <row r="159" spans="1:11" x14ac:dyDescent="0.25">
      <c r="A159">
        <v>158</v>
      </c>
      <c r="B159" s="19">
        <v>1</v>
      </c>
      <c r="C159" s="18">
        <v>109</v>
      </c>
      <c r="D159" s="18">
        <v>56</v>
      </c>
      <c r="E159" s="18">
        <v>21</v>
      </c>
      <c r="F159" s="18">
        <v>135</v>
      </c>
      <c r="G159" s="18">
        <v>25.2</v>
      </c>
      <c r="H159" s="2">
        <v>0.83299999999999996</v>
      </c>
      <c r="I159" s="19">
        <v>23</v>
      </c>
      <c r="J159" t="str">
        <f t="shared" si="2"/>
        <v>Adolescent</v>
      </c>
      <c r="K159" t="s">
        <v>30</v>
      </c>
    </row>
    <row r="160" spans="1:11" x14ac:dyDescent="0.25">
      <c r="A160">
        <v>159</v>
      </c>
      <c r="B160" s="19">
        <v>2</v>
      </c>
      <c r="C160" s="18">
        <v>88</v>
      </c>
      <c r="D160" s="18">
        <v>74</v>
      </c>
      <c r="E160" s="18">
        <v>19</v>
      </c>
      <c r="F160" s="18">
        <v>53</v>
      </c>
      <c r="G160" s="18">
        <v>29</v>
      </c>
      <c r="H160" s="2">
        <v>0.22900000000000001</v>
      </c>
      <c r="I160" s="19">
        <v>22</v>
      </c>
      <c r="J160" t="str">
        <f t="shared" si="2"/>
        <v>Adolescent</v>
      </c>
      <c r="K160" t="s">
        <v>30</v>
      </c>
    </row>
    <row r="161" spans="1:11" x14ac:dyDescent="0.25">
      <c r="A161">
        <v>160</v>
      </c>
      <c r="B161" s="19">
        <v>17</v>
      </c>
      <c r="C161" s="18">
        <v>163</v>
      </c>
      <c r="D161" s="18">
        <v>72</v>
      </c>
      <c r="E161" s="18">
        <v>41</v>
      </c>
      <c r="F161" s="18">
        <v>114</v>
      </c>
      <c r="G161" s="18">
        <v>40.9</v>
      </c>
      <c r="H161" s="2">
        <v>0.81699999999999995</v>
      </c>
      <c r="I161" s="19">
        <v>47</v>
      </c>
      <c r="J161" t="str">
        <f t="shared" si="2"/>
        <v>Middle Age</v>
      </c>
      <c r="K161" t="s">
        <v>29</v>
      </c>
    </row>
    <row r="162" spans="1:11" x14ac:dyDescent="0.25">
      <c r="A162">
        <v>161</v>
      </c>
      <c r="B162" s="19">
        <v>4</v>
      </c>
      <c r="C162" s="18">
        <v>151</v>
      </c>
      <c r="D162" s="18">
        <v>90</v>
      </c>
      <c r="E162" s="18">
        <v>38</v>
      </c>
      <c r="F162" s="18">
        <v>0</v>
      </c>
      <c r="G162" s="18">
        <v>29.7</v>
      </c>
      <c r="H162" s="2">
        <v>0.29399999999999998</v>
      </c>
      <c r="I162" s="19">
        <v>36</v>
      </c>
      <c r="J162" t="str">
        <f t="shared" si="2"/>
        <v>Middle Age</v>
      </c>
      <c r="K162" t="s">
        <v>30</v>
      </c>
    </row>
    <row r="163" spans="1:11" x14ac:dyDescent="0.25">
      <c r="A163">
        <v>162</v>
      </c>
      <c r="B163" s="19">
        <v>7</v>
      </c>
      <c r="C163" s="18">
        <v>102</v>
      </c>
      <c r="D163" s="18">
        <v>74</v>
      </c>
      <c r="E163" s="18">
        <v>40</v>
      </c>
      <c r="F163" s="18">
        <v>105</v>
      </c>
      <c r="G163" s="18">
        <v>37.200000000000003</v>
      </c>
      <c r="H163" s="2">
        <v>0.20399999999999999</v>
      </c>
      <c r="I163" s="19">
        <v>45</v>
      </c>
      <c r="J163" t="str">
        <f t="shared" si="2"/>
        <v>Middle Age</v>
      </c>
      <c r="K163" t="s">
        <v>30</v>
      </c>
    </row>
    <row r="164" spans="1:11" x14ac:dyDescent="0.25">
      <c r="A164">
        <v>163</v>
      </c>
      <c r="B164" s="19">
        <v>0</v>
      </c>
      <c r="C164" s="18">
        <v>114</v>
      </c>
      <c r="D164" s="18">
        <v>80</v>
      </c>
      <c r="E164" s="18">
        <v>34</v>
      </c>
      <c r="F164" s="18">
        <v>285</v>
      </c>
      <c r="G164" s="18">
        <v>44.2</v>
      </c>
      <c r="H164" s="2">
        <v>0.16700000000000001</v>
      </c>
      <c r="I164" s="19">
        <v>27</v>
      </c>
      <c r="J164" t="str">
        <f t="shared" si="2"/>
        <v>Adolescent</v>
      </c>
      <c r="K164" t="s">
        <v>30</v>
      </c>
    </row>
    <row r="165" spans="1:11" x14ac:dyDescent="0.25">
      <c r="A165">
        <v>164</v>
      </c>
      <c r="B165" s="19">
        <v>2</v>
      </c>
      <c r="C165" s="18">
        <v>100</v>
      </c>
      <c r="D165" s="18">
        <v>64</v>
      </c>
      <c r="E165" s="18">
        <v>23</v>
      </c>
      <c r="F165" s="18">
        <v>0</v>
      </c>
      <c r="G165" s="18">
        <v>29.7</v>
      </c>
      <c r="H165" s="2">
        <v>0.36799999999999999</v>
      </c>
      <c r="I165" s="19">
        <v>21</v>
      </c>
      <c r="J165" t="str">
        <f t="shared" si="2"/>
        <v>Adolescent</v>
      </c>
      <c r="K165" t="s">
        <v>30</v>
      </c>
    </row>
    <row r="166" spans="1:11" x14ac:dyDescent="0.25">
      <c r="A166">
        <v>165</v>
      </c>
      <c r="B166" s="19">
        <v>0</v>
      </c>
      <c r="C166" s="18">
        <v>131</v>
      </c>
      <c r="D166" s="18">
        <v>88</v>
      </c>
      <c r="E166" s="18">
        <v>0</v>
      </c>
      <c r="F166" s="18">
        <v>0</v>
      </c>
      <c r="G166" s="18">
        <v>31.6</v>
      </c>
      <c r="H166" s="2">
        <v>0.74299999999999999</v>
      </c>
      <c r="I166" s="19">
        <v>32</v>
      </c>
      <c r="J166" t="str">
        <f t="shared" si="2"/>
        <v>Middle Age</v>
      </c>
      <c r="K166" t="s">
        <v>29</v>
      </c>
    </row>
    <row r="167" spans="1:11" x14ac:dyDescent="0.25">
      <c r="A167">
        <v>166</v>
      </c>
      <c r="B167" s="19">
        <v>6</v>
      </c>
      <c r="C167" s="18">
        <v>104</v>
      </c>
      <c r="D167" s="18">
        <v>74</v>
      </c>
      <c r="E167" s="18">
        <v>18</v>
      </c>
      <c r="F167" s="18">
        <v>156</v>
      </c>
      <c r="G167" s="18">
        <v>29.9</v>
      </c>
      <c r="H167" s="2">
        <v>0.72199999999999998</v>
      </c>
      <c r="I167" s="19">
        <v>41</v>
      </c>
      <c r="J167" t="str">
        <f t="shared" si="2"/>
        <v>Middle Age</v>
      </c>
      <c r="K167" t="s">
        <v>29</v>
      </c>
    </row>
    <row r="168" spans="1:11" x14ac:dyDescent="0.25">
      <c r="A168">
        <v>167</v>
      </c>
      <c r="B168" s="19">
        <v>3</v>
      </c>
      <c r="C168" s="18">
        <v>148</v>
      </c>
      <c r="D168" s="18">
        <v>66</v>
      </c>
      <c r="E168" s="18">
        <v>25</v>
      </c>
      <c r="F168" s="18">
        <v>0</v>
      </c>
      <c r="G168" s="18">
        <v>32.5</v>
      </c>
      <c r="H168" s="2">
        <v>0.25600000000000001</v>
      </c>
      <c r="I168" s="19">
        <v>22</v>
      </c>
      <c r="J168" t="str">
        <f t="shared" si="2"/>
        <v>Adolescent</v>
      </c>
      <c r="K168" t="s">
        <v>30</v>
      </c>
    </row>
    <row r="169" spans="1:11" x14ac:dyDescent="0.25">
      <c r="A169">
        <v>168</v>
      </c>
      <c r="B169" s="19">
        <v>4</v>
      </c>
      <c r="C169" s="18">
        <v>120</v>
      </c>
      <c r="D169" s="18">
        <v>68</v>
      </c>
      <c r="E169" s="18">
        <v>0</v>
      </c>
      <c r="F169" s="18">
        <v>0</v>
      </c>
      <c r="G169" s="18">
        <v>29.6</v>
      </c>
      <c r="H169" s="2">
        <v>0.70899999999999996</v>
      </c>
      <c r="I169" s="19">
        <v>34</v>
      </c>
      <c r="J169" t="str">
        <f t="shared" si="2"/>
        <v>Middle Age</v>
      </c>
      <c r="K169" t="s">
        <v>30</v>
      </c>
    </row>
    <row r="170" spans="1:11" x14ac:dyDescent="0.25">
      <c r="A170">
        <v>169</v>
      </c>
      <c r="B170" s="19">
        <v>4</v>
      </c>
      <c r="C170" s="18">
        <v>110</v>
      </c>
      <c r="D170" s="18">
        <v>66</v>
      </c>
      <c r="E170" s="18">
        <v>0</v>
      </c>
      <c r="F170" s="18">
        <v>0</v>
      </c>
      <c r="G170" s="18">
        <v>31.9</v>
      </c>
      <c r="H170" s="2">
        <v>0.47099999999999997</v>
      </c>
      <c r="I170" s="19">
        <v>29</v>
      </c>
      <c r="J170" t="str">
        <f t="shared" si="2"/>
        <v>Adolescent</v>
      </c>
      <c r="K170" t="s">
        <v>30</v>
      </c>
    </row>
    <row r="171" spans="1:11" x14ac:dyDescent="0.25">
      <c r="A171">
        <v>170</v>
      </c>
      <c r="B171" s="19">
        <v>3</v>
      </c>
      <c r="C171" s="18">
        <v>111</v>
      </c>
      <c r="D171" s="18">
        <v>90</v>
      </c>
      <c r="E171" s="18">
        <v>12</v>
      </c>
      <c r="F171" s="18">
        <v>78</v>
      </c>
      <c r="G171" s="18">
        <v>28.4</v>
      </c>
      <c r="H171" s="2">
        <v>0.495</v>
      </c>
      <c r="I171" s="19">
        <v>29</v>
      </c>
      <c r="J171" t="str">
        <f t="shared" si="2"/>
        <v>Adolescent</v>
      </c>
      <c r="K171" t="s">
        <v>30</v>
      </c>
    </row>
    <row r="172" spans="1:11" x14ac:dyDescent="0.25">
      <c r="A172">
        <v>171</v>
      </c>
      <c r="B172" s="19">
        <v>6</v>
      </c>
      <c r="C172" s="18">
        <v>102</v>
      </c>
      <c r="D172" s="18">
        <v>82</v>
      </c>
      <c r="E172" s="18">
        <v>0</v>
      </c>
      <c r="F172" s="18">
        <v>0</v>
      </c>
      <c r="G172" s="18">
        <v>30.8</v>
      </c>
      <c r="H172" s="2">
        <v>0.18</v>
      </c>
      <c r="I172" s="19">
        <v>36</v>
      </c>
      <c r="J172" t="str">
        <f t="shared" si="2"/>
        <v>Middle Age</v>
      </c>
      <c r="K172" t="s">
        <v>29</v>
      </c>
    </row>
    <row r="173" spans="1:11" x14ac:dyDescent="0.25">
      <c r="A173">
        <v>172</v>
      </c>
      <c r="B173" s="19">
        <v>6</v>
      </c>
      <c r="C173" s="18">
        <v>134</v>
      </c>
      <c r="D173" s="18">
        <v>70</v>
      </c>
      <c r="E173" s="18">
        <v>23</v>
      </c>
      <c r="F173" s="18">
        <v>130</v>
      </c>
      <c r="G173" s="18">
        <v>35.4</v>
      </c>
      <c r="H173" s="2">
        <v>0.54200000000000004</v>
      </c>
      <c r="I173" s="19">
        <v>29</v>
      </c>
      <c r="J173" t="str">
        <f t="shared" si="2"/>
        <v>Adolescent</v>
      </c>
      <c r="K173" t="s">
        <v>29</v>
      </c>
    </row>
    <row r="174" spans="1:11" x14ac:dyDescent="0.25">
      <c r="A174">
        <v>173</v>
      </c>
      <c r="B174" s="19">
        <v>2</v>
      </c>
      <c r="C174" s="18">
        <v>87</v>
      </c>
      <c r="D174" s="18">
        <v>0</v>
      </c>
      <c r="E174" s="18">
        <v>23</v>
      </c>
      <c r="F174" s="18">
        <v>0</v>
      </c>
      <c r="G174" s="18">
        <v>28.9</v>
      </c>
      <c r="H174" s="2">
        <v>0.77300000000000002</v>
      </c>
      <c r="I174" s="19">
        <v>25</v>
      </c>
      <c r="J174" t="str">
        <f t="shared" si="2"/>
        <v>Adolescent</v>
      </c>
      <c r="K174" t="s">
        <v>30</v>
      </c>
    </row>
    <row r="175" spans="1:11" x14ac:dyDescent="0.25">
      <c r="A175">
        <v>174</v>
      </c>
      <c r="B175" s="19">
        <v>1</v>
      </c>
      <c r="C175" s="18">
        <v>79</v>
      </c>
      <c r="D175" s="18">
        <v>60</v>
      </c>
      <c r="E175" s="18">
        <v>42</v>
      </c>
      <c r="F175" s="18">
        <v>48</v>
      </c>
      <c r="G175" s="18">
        <v>43.5</v>
      </c>
      <c r="H175" s="2">
        <v>0.67800000000000005</v>
      </c>
      <c r="I175" s="19">
        <v>23</v>
      </c>
      <c r="J175" t="str">
        <f t="shared" si="2"/>
        <v>Adolescent</v>
      </c>
      <c r="K175" t="s">
        <v>30</v>
      </c>
    </row>
    <row r="176" spans="1:11" x14ac:dyDescent="0.25">
      <c r="A176">
        <v>175</v>
      </c>
      <c r="B176" s="19">
        <v>2</v>
      </c>
      <c r="C176" s="18">
        <v>75</v>
      </c>
      <c r="D176" s="18">
        <v>64</v>
      </c>
      <c r="E176" s="18">
        <v>24</v>
      </c>
      <c r="F176" s="18">
        <v>55</v>
      </c>
      <c r="G176" s="18">
        <v>29.7</v>
      </c>
      <c r="H176" s="2">
        <v>0.37</v>
      </c>
      <c r="I176" s="19">
        <v>33</v>
      </c>
      <c r="J176" t="str">
        <f t="shared" si="2"/>
        <v>Middle Age</v>
      </c>
      <c r="K176" t="s">
        <v>30</v>
      </c>
    </row>
    <row r="177" spans="1:11" x14ac:dyDescent="0.25">
      <c r="A177">
        <v>176</v>
      </c>
      <c r="B177" s="19">
        <v>8</v>
      </c>
      <c r="C177" s="18">
        <v>179</v>
      </c>
      <c r="D177" s="18">
        <v>72</v>
      </c>
      <c r="E177" s="18">
        <v>42</v>
      </c>
      <c r="F177" s="18">
        <v>130</v>
      </c>
      <c r="G177" s="18">
        <v>32.700000000000003</v>
      </c>
      <c r="H177" s="2">
        <v>0.71899999999999997</v>
      </c>
      <c r="I177" s="19">
        <v>36</v>
      </c>
      <c r="J177" t="str">
        <f t="shared" si="2"/>
        <v>Middle Age</v>
      </c>
      <c r="K177" t="s">
        <v>29</v>
      </c>
    </row>
    <row r="178" spans="1:11" x14ac:dyDescent="0.25">
      <c r="A178">
        <v>177</v>
      </c>
      <c r="B178" s="19">
        <v>6</v>
      </c>
      <c r="C178" s="18">
        <v>85</v>
      </c>
      <c r="D178" s="18">
        <v>78</v>
      </c>
      <c r="E178" s="18">
        <v>0</v>
      </c>
      <c r="F178" s="18">
        <v>0</v>
      </c>
      <c r="G178" s="18">
        <v>31.2</v>
      </c>
      <c r="H178" s="2">
        <v>0.38200000000000001</v>
      </c>
      <c r="I178" s="19">
        <v>42</v>
      </c>
      <c r="J178" t="str">
        <f t="shared" si="2"/>
        <v>Middle Age</v>
      </c>
      <c r="K178" t="s">
        <v>30</v>
      </c>
    </row>
    <row r="179" spans="1:11" x14ac:dyDescent="0.25">
      <c r="A179">
        <v>178</v>
      </c>
      <c r="B179" s="19">
        <v>0</v>
      </c>
      <c r="C179" s="18">
        <v>129</v>
      </c>
      <c r="D179" s="18">
        <v>110</v>
      </c>
      <c r="E179" s="18">
        <v>46</v>
      </c>
      <c r="F179" s="18">
        <v>130</v>
      </c>
      <c r="G179" s="18">
        <v>67.099999999999994</v>
      </c>
      <c r="H179" s="2">
        <v>0.31900000000000001</v>
      </c>
      <c r="I179" s="19">
        <v>26</v>
      </c>
      <c r="J179" t="str">
        <f t="shared" si="2"/>
        <v>Adolescent</v>
      </c>
      <c r="K179" t="s">
        <v>29</v>
      </c>
    </row>
    <row r="180" spans="1:11" x14ac:dyDescent="0.25">
      <c r="A180">
        <v>179</v>
      </c>
      <c r="B180" s="19">
        <v>5</v>
      </c>
      <c r="C180" s="18">
        <v>143</v>
      </c>
      <c r="D180" s="18">
        <v>78</v>
      </c>
      <c r="E180" s="18">
        <v>0</v>
      </c>
      <c r="F180" s="18">
        <v>0</v>
      </c>
      <c r="G180" s="18">
        <v>45</v>
      </c>
      <c r="H180" s="2">
        <v>0.19</v>
      </c>
      <c r="I180" s="19">
        <v>47</v>
      </c>
      <c r="J180" t="str">
        <f t="shared" si="2"/>
        <v>Middle Age</v>
      </c>
      <c r="K180" t="s">
        <v>30</v>
      </c>
    </row>
    <row r="181" spans="1:11" x14ac:dyDescent="0.25">
      <c r="A181">
        <v>180</v>
      </c>
      <c r="B181" s="19">
        <v>5</v>
      </c>
      <c r="C181" s="18">
        <v>130</v>
      </c>
      <c r="D181" s="18">
        <v>82</v>
      </c>
      <c r="E181" s="18">
        <v>0</v>
      </c>
      <c r="F181" s="18">
        <v>0</v>
      </c>
      <c r="G181" s="18">
        <v>39.1</v>
      </c>
      <c r="H181" s="2">
        <v>0.95599999999999996</v>
      </c>
      <c r="I181" s="19">
        <v>37</v>
      </c>
      <c r="J181" t="str">
        <f t="shared" si="2"/>
        <v>Middle Age</v>
      </c>
      <c r="K181" t="s">
        <v>29</v>
      </c>
    </row>
    <row r="182" spans="1:11" x14ac:dyDescent="0.25">
      <c r="A182">
        <v>181</v>
      </c>
      <c r="B182" s="19">
        <v>6</v>
      </c>
      <c r="C182" s="18">
        <v>87</v>
      </c>
      <c r="D182" s="18">
        <v>80</v>
      </c>
      <c r="E182" s="18">
        <v>0</v>
      </c>
      <c r="F182" s="18">
        <v>0</v>
      </c>
      <c r="G182" s="18">
        <v>23.2</v>
      </c>
      <c r="H182" s="2">
        <v>8.4000000000000005E-2</v>
      </c>
      <c r="I182" s="19">
        <v>32</v>
      </c>
      <c r="J182" t="str">
        <f t="shared" si="2"/>
        <v>Middle Age</v>
      </c>
      <c r="K182" t="s">
        <v>30</v>
      </c>
    </row>
    <row r="183" spans="1:11" x14ac:dyDescent="0.25">
      <c r="A183">
        <v>182</v>
      </c>
      <c r="B183" s="19">
        <v>0</v>
      </c>
      <c r="C183" s="18">
        <v>119</v>
      </c>
      <c r="D183" s="18">
        <v>64</v>
      </c>
      <c r="E183" s="18">
        <v>18</v>
      </c>
      <c r="F183" s="18">
        <v>92</v>
      </c>
      <c r="G183" s="18">
        <v>34.9</v>
      </c>
      <c r="H183" s="2">
        <v>0.72499999999999998</v>
      </c>
      <c r="I183" s="19">
        <v>23</v>
      </c>
      <c r="J183" t="str">
        <f t="shared" si="2"/>
        <v>Adolescent</v>
      </c>
      <c r="K183" t="s">
        <v>30</v>
      </c>
    </row>
    <row r="184" spans="1:11" x14ac:dyDescent="0.25">
      <c r="A184">
        <v>183</v>
      </c>
      <c r="B184" s="19">
        <v>1</v>
      </c>
      <c r="C184" s="18">
        <v>0</v>
      </c>
      <c r="D184" s="18">
        <v>74</v>
      </c>
      <c r="E184" s="18">
        <v>20</v>
      </c>
      <c r="F184" s="18">
        <v>23</v>
      </c>
      <c r="G184" s="18">
        <v>27.7</v>
      </c>
      <c r="H184" s="2">
        <v>0.29899999999999999</v>
      </c>
      <c r="I184" s="19">
        <v>21</v>
      </c>
      <c r="J184" t="str">
        <f t="shared" si="2"/>
        <v>Adolescent</v>
      </c>
      <c r="K184" t="s">
        <v>30</v>
      </c>
    </row>
    <row r="185" spans="1:11" x14ac:dyDescent="0.25">
      <c r="A185">
        <v>184</v>
      </c>
      <c r="B185" s="19">
        <v>5</v>
      </c>
      <c r="C185" s="18">
        <v>73</v>
      </c>
      <c r="D185" s="18">
        <v>60</v>
      </c>
      <c r="E185" s="18">
        <v>0</v>
      </c>
      <c r="F185" s="18">
        <v>0</v>
      </c>
      <c r="G185" s="18">
        <v>26.8</v>
      </c>
      <c r="H185" s="2">
        <v>0.26800000000000002</v>
      </c>
      <c r="I185" s="19">
        <v>27</v>
      </c>
      <c r="J185" t="str">
        <f t="shared" si="2"/>
        <v>Adolescent</v>
      </c>
      <c r="K185" t="s">
        <v>30</v>
      </c>
    </row>
    <row r="186" spans="1:11" x14ac:dyDescent="0.25">
      <c r="A186">
        <v>185</v>
      </c>
      <c r="B186" s="19">
        <v>4</v>
      </c>
      <c r="C186" s="18">
        <v>141</v>
      </c>
      <c r="D186" s="18">
        <v>74</v>
      </c>
      <c r="E186" s="18">
        <v>0</v>
      </c>
      <c r="F186" s="18">
        <v>0</v>
      </c>
      <c r="G186" s="18">
        <v>27.6</v>
      </c>
      <c r="H186" s="2">
        <v>0.24399999999999999</v>
      </c>
      <c r="I186" s="19">
        <v>40</v>
      </c>
      <c r="J186" t="str">
        <f t="shared" si="2"/>
        <v>Middle Age</v>
      </c>
      <c r="K186" t="s">
        <v>30</v>
      </c>
    </row>
    <row r="187" spans="1:11" x14ac:dyDescent="0.25">
      <c r="A187">
        <v>186</v>
      </c>
      <c r="B187" s="19">
        <v>7</v>
      </c>
      <c r="C187" s="18">
        <v>194</v>
      </c>
      <c r="D187" s="18">
        <v>68</v>
      </c>
      <c r="E187" s="18">
        <v>28</v>
      </c>
      <c r="F187" s="18">
        <v>0</v>
      </c>
      <c r="G187" s="18">
        <v>35.9</v>
      </c>
      <c r="H187" s="2">
        <v>0.745</v>
      </c>
      <c r="I187" s="19">
        <v>41</v>
      </c>
      <c r="J187" t="str">
        <f t="shared" si="2"/>
        <v>Middle Age</v>
      </c>
      <c r="K187" t="s">
        <v>29</v>
      </c>
    </row>
    <row r="188" spans="1:11" x14ac:dyDescent="0.25">
      <c r="A188">
        <v>187</v>
      </c>
      <c r="B188" s="19">
        <v>8</v>
      </c>
      <c r="C188" s="18">
        <v>181</v>
      </c>
      <c r="D188" s="18">
        <v>68</v>
      </c>
      <c r="E188" s="18">
        <v>36</v>
      </c>
      <c r="F188" s="18">
        <v>495</v>
      </c>
      <c r="G188" s="18">
        <v>30.1</v>
      </c>
      <c r="H188" s="2">
        <v>0.61499999999999999</v>
      </c>
      <c r="I188" s="19">
        <v>60</v>
      </c>
      <c r="J188" t="str">
        <f t="shared" si="2"/>
        <v>old</v>
      </c>
      <c r="K188" t="s">
        <v>29</v>
      </c>
    </row>
    <row r="189" spans="1:11" x14ac:dyDescent="0.25">
      <c r="A189">
        <v>188</v>
      </c>
      <c r="B189" s="19">
        <v>1</v>
      </c>
      <c r="C189" s="18">
        <v>128</v>
      </c>
      <c r="D189" s="18">
        <v>98</v>
      </c>
      <c r="E189" s="18">
        <v>41</v>
      </c>
      <c r="F189" s="18">
        <v>58</v>
      </c>
      <c r="G189" s="18">
        <v>32</v>
      </c>
      <c r="H189" s="2">
        <v>1.321</v>
      </c>
      <c r="I189" s="19">
        <v>33</v>
      </c>
      <c r="J189" t="str">
        <f t="shared" si="2"/>
        <v>Middle Age</v>
      </c>
      <c r="K189" t="s">
        <v>29</v>
      </c>
    </row>
    <row r="190" spans="1:11" x14ac:dyDescent="0.25">
      <c r="A190">
        <v>189</v>
      </c>
      <c r="B190" s="19">
        <v>8</v>
      </c>
      <c r="C190" s="18">
        <v>109</v>
      </c>
      <c r="D190" s="18">
        <v>76</v>
      </c>
      <c r="E190" s="18">
        <v>39</v>
      </c>
      <c r="F190" s="18">
        <v>114</v>
      </c>
      <c r="G190" s="18">
        <v>27.9</v>
      </c>
      <c r="H190" s="2">
        <v>0.64</v>
      </c>
      <c r="I190" s="19">
        <v>31</v>
      </c>
      <c r="J190" t="str">
        <f t="shared" si="2"/>
        <v>Middle Age</v>
      </c>
      <c r="K190" t="s">
        <v>29</v>
      </c>
    </row>
    <row r="191" spans="1:11" x14ac:dyDescent="0.25">
      <c r="A191">
        <v>190</v>
      </c>
      <c r="B191" s="19">
        <v>5</v>
      </c>
      <c r="C191" s="18">
        <v>139</v>
      </c>
      <c r="D191" s="18">
        <v>80</v>
      </c>
      <c r="E191" s="18">
        <v>35</v>
      </c>
      <c r="F191" s="18">
        <v>160</v>
      </c>
      <c r="G191" s="18">
        <v>31.6</v>
      </c>
      <c r="H191" s="2">
        <v>0.36099999999999999</v>
      </c>
      <c r="I191" s="19">
        <v>25</v>
      </c>
      <c r="J191" t="str">
        <f t="shared" si="2"/>
        <v>Adolescent</v>
      </c>
      <c r="K191" t="s">
        <v>29</v>
      </c>
    </row>
    <row r="192" spans="1:11" x14ac:dyDescent="0.25">
      <c r="A192">
        <v>191</v>
      </c>
      <c r="B192" s="19">
        <v>3</v>
      </c>
      <c r="C192" s="18">
        <v>111</v>
      </c>
      <c r="D192" s="18">
        <v>62</v>
      </c>
      <c r="E192" s="18">
        <v>0</v>
      </c>
      <c r="F192" s="18">
        <v>0</v>
      </c>
      <c r="G192" s="18">
        <v>22.6</v>
      </c>
      <c r="H192" s="2">
        <v>0.14199999999999999</v>
      </c>
      <c r="I192" s="19">
        <v>21</v>
      </c>
      <c r="J192" t="str">
        <f t="shared" si="2"/>
        <v>Adolescent</v>
      </c>
      <c r="K192" t="s">
        <v>30</v>
      </c>
    </row>
    <row r="193" spans="1:11" x14ac:dyDescent="0.25">
      <c r="A193">
        <v>192</v>
      </c>
      <c r="B193" s="19">
        <v>9</v>
      </c>
      <c r="C193" s="18">
        <v>123</v>
      </c>
      <c r="D193" s="18">
        <v>70</v>
      </c>
      <c r="E193" s="18">
        <v>44</v>
      </c>
      <c r="F193" s="18">
        <v>94</v>
      </c>
      <c r="G193" s="18">
        <v>33.1</v>
      </c>
      <c r="H193" s="2">
        <v>0.374</v>
      </c>
      <c r="I193" s="19">
        <v>40</v>
      </c>
      <c r="J193" t="str">
        <f t="shared" si="2"/>
        <v>Middle Age</v>
      </c>
      <c r="K193" t="s">
        <v>30</v>
      </c>
    </row>
    <row r="194" spans="1:11" x14ac:dyDescent="0.25">
      <c r="A194">
        <v>193</v>
      </c>
      <c r="B194" s="19">
        <v>7</v>
      </c>
      <c r="C194" s="18">
        <v>159</v>
      </c>
      <c r="D194" s="18">
        <v>66</v>
      </c>
      <c r="E194" s="18">
        <v>0</v>
      </c>
      <c r="F194" s="18">
        <v>0</v>
      </c>
      <c r="G194" s="18">
        <v>30.4</v>
      </c>
      <c r="H194" s="2">
        <v>0.38300000000000001</v>
      </c>
      <c r="I194" s="19">
        <v>36</v>
      </c>
      <c r="J194" t="str">
        <f t="shared" ref="J194:J257" si="3">IF(I194&gt;49,"old",IF(I194&gt;=31,"Middle Age",IF(I194&lt;31,"Adolescent","Invalid")))</f>
        <v>Middle Age</v>
      </c>
      <c r="K194" t="s">
        <v>29</v>
      </c>
    </row>
    <row r="195" spans="1:11" x14ac:dyDescent="0.25">
      <c r="A195">
        <v>194</v>
      </c>
      <c r="B195" s="19">
        <v>11</v>
      </c>
      <c r="C195" s="18">
        <v>135</v>
      </c>
      <c r="D195" s="18">
        <v>0</v>
      </c>
      <c r="E195" s="18">
        <v>0</v>
      </c>
      <c r="F195" s="18">
        <v>0</v>
      </c>
      <c r="G195" s="18">
        <v>52.3</v>
      </c>
      <c r="H195" s="2">
        <v>0.57799999999999996</v>
      </c>
      <c r="I195" s="19">
        <v>40</v>
      </c>
      <c r="J195" t="str">
        <f t="shared" si="3"/>
        <v>Middle Age</v>
      </c>
      <c r="K195" t="s">
        <v>29</v>
      </c>
    </row>
    <row r="196" spans="1:11" x14ac:dyDescent="0.25">
      <c r="A196">
        <v>195</v>
      </c>
      <c r="B196" s="19">
        <v>8</v>
      </c>
      <c r="C196" s="18">
        <v>85</v>
      </c>
      <c r="D196" s="18">
        <v>55</v>
      </c>
      <c r="E196" s="18">
        <v>20</v>
      </c>
      <c r="F196" s="18">
        <v>0</v>
      </c>
      <c r="G196" s="18">
        <v>24.4</v>
      </c>
      <c r="H196" s="2">
        <v>0.13600000000000001</v>
      </c>
      <c r="I196" s="19">
        <v>42</v>
      </c>
      <c r="J196" t="str">
        <f t="shared" si="3"/>
        <v>Middle Age</v>
      </c>
      <c r="K196" t="s">
        <v>30</v>
      </c>
    </row>
    <row r="197" spans="1:11" x14ac:dyDescent="0.25">
      <c r="A197">
        <v>196</v>
      </c>
      <c r="B197" s="19">
        <v>5</v>
      </c>
      <c r="C197" s="18">
        <v>158</v>
      </c>
      <c r="D197" s="18">
        <v>84</v>
      </c>
      <c r="E197" s="18">
        <v>41</v>
      </c>
      <c r="F197" s="18">
        <v>210</v>
      </c>
      <c r="G197" s="18">
        <v>39.4</v>
      </c>
      <c r="H197" s="2">
        <v>0.39500000000000002</v>
      </c>
      <c r="I197" s="19">
        <v>29</v>
      </c>
      <c r="J197" t="str">
        <f t="shared" si="3"/>
        <v>Adolescent</v>
      </c>
      <c r="K197" t="s">
        <v>29</v>
      </c>
    </row>
    <row r="198" spans="1:11" x14ac:dyDescent="0.25">
      <c r="A198">
        <v>197</v>
      </c>
      <c r="B198" s="19">
        <v>1</v>
      </c>
      <c r="C198" s="18">
        <v>105</v>
      </c>
      <c r="D198" s="18">
        <v>58</v>
      </c>
      <c r="E198" s="18">
        <v>0</v>
      </c>
      <c r="F198" s="18">
        <v>0</v>
      </c>
      <c r="G198" s="18">
        <v>24.3</v>
      </c>
      <c r="H198" s="2">
        <v>0.187</v>
      </c>
      <c r="I198" s="19">
        <v>21</v>
      </c>
      <c r="J198" t="str">
        <f t="shared" si="3"/>
        <v>Adolescent</v>
      </c>
      <c r="K198" t="s">
        <v>30</v>
      </c>
    </row>
    <row r="199" spans="1:11" x14ac:dyDescent="0.25">
      <c r="A199">
        <v>198</v>
      </c>
      <c r="B199" s="19">
        <v>3</v>
      </c>
      <c r="C199" s="18">
        <v>107</v>
      </c>
      <c r="D199" s="18">
        <v>62</v>
      </c>
      <c r="E199" s="18">
        <v>13</v>
      </c>
      <c r="F199" s="18">
        <v>48</v>
      </c>
      <c r="G199" s="18">
        <v>22.9</v>
      </c>
      <c r="H199" s="2">
        <v>0.67800000000000005</v>
      </c>
      <c r="I199" s="19">
        <v>23</v>
      </c>
      <c r="J199" t="str">
        <f t="shared" si="3"/>
        <v>Adolescent</v>
      </c>
      <c r="K199" t="s">
        <v>29</v>
      </c>
    </row>
    <row r="200" spans="1:11" x14ac:dyDescent="0.25">
      <c r="A200">
        <v>199</v>
      </c>
      <c r="B200" s="19">
        <v>4</v>
      </c>
      <c r="C200" s="18">
        <v>109</v>
      </c>
      <c r="D200" s="18">
        <v>64</v>
      </c>
      <c r="E200" s="18">
        <v>44</v>
      </c>
      <c r="F200" s="18">
        <v>99</v>
      </c>
      <c r="G200" s="18">
        <v>34.799999999999997</v>
      </c>
      <c r="H200" s="2">
        <v>0.90500000000000003</v>
      </c>
      <c r="I200" s="19">
        <v>26</v>
      </c>
      <c r="J200" t="str">
        <f t="shared" si="3"/>
        <v>Adolescent</v>
      </c>
      <c r="K200" t="s">
        <v>29</v>
      </c>
    </row>
    <row r="201" spans="1:11" x14ac:dyDescent="0.25">
      <c r="A201">
        <v>200</v>
      </c>
      <c r="B201" s="19">
        <v>4</v>
      </c>
      <c r="C201" s="18">
        <v>148</v>
      </c>
      <c r="D201" s="18">
        <v>60</v>
      </c>
      <c r="E201" s="18">
        <v>27</v>
      </c>
      <c r="F201" s="18">
        <v>318</v>
      </c>
      <c r="G201" s="18">
        <v>30.9</v>
      </c>
      <c r="H201" s="2">
        <v>0.15</v>
      </c>
      <c r="I201" s="19">
        <v>29</v>
      </c>
      <c r="J201" t="str">
        <f t="shared" si="3"/>
        <v>Adolescent</v>
      </c>
      <c r="K201" t="s">
        <v>29</v>
      </c>
    </row>
    <row r="202" spans="1:11" x14ac:dyDescent="0.25">
      <c r="A202">
        <v>201</v>
      </c>
      <c r="B202" s="19">
        <v>0</v>
      </c>
      <c r="C202" s="18">
        <v>113</v>
      </c>
      <c r="D202" s="18">
        <v>80</v>
      </c>
      <c r="E202" s="18">
        <v>16</v>
      </c>
      <c r="F202" s="18">
        <v>0</v>
      </c>
      <c r="G202" s="18">
        <v>31</v>
      </c>
      <c r="H202" s="2">
        <v>0.874</v>
      </c>
      <c r="I202" s="19">
        <v>21</v>
      </c>
      <c r="J202" t="str">
        <f t="shared" si="3"/>
        <v>Adolescent</v>
      </c>
      <c r="K202" t="s">
        <v>30</v>
      </c>
    </row>
    <row r="203" spans="1:11" x14ac:dyDescent="0.25">
      <c r="A203">
        <v>202</v>
      </c>
      <c r="B203" s="19">
        <v>1</v>
      </c>
      <c r="C203" s="18">
        <v>138</v>
      </c>
      <c r="D203" s="18">
        <v>82</v>
      </c>
      <c r="E203" s="18">
        <v>0</v>
      </c>
      <c r="F203" s="18">
        <v>0</v>
      </c>
      <c r="G203" s="18">
        <v>40.1</v>
      </c>
      <c r="H203" s="2">
        <v>0.23599999999999999</v>
      </c>
      <c r="I203" s="19">
        <v>28</v>
      </c>
      <c r="J203" t="str">
        <f t="shared" si="3"/>
        <v>Adolescent</v>
      </c>
      <c r="K203" t="s">
        <v>30</v>
      </c>
    </row>
    <row r="204" spans="1:11" x14ac:dyDescent="0.25">
      <c r="A204">
        <v>203</v>
      </c>
      <c r="B204" s="19">
        <v>0</v>
      </c>
      <c r="C204" s="18">
        <v>108</v>
      </c>
      <c r="D204" s="18">
        <v>68</v>
      </c>
      <c r="E204" s="18">
        <v>20</v>
      </c>
      <c r="F204" s="18">
        <v>0</v>
      </c>
      <c r="G204" s="18">
        <v>27.3</v>
      </c>
      <c r="H204" s="2">
        <v>0.78700000000000003</v>
      </c>
      <c r="I204" s="19">
        <v>32</v>
      </c>
      <c r="J204" t="str">
        <f t="shared" si="3"/>
        <v>Middle Age</v>
      </c>
      <c r="K204" t="s">
        <v>30</v>
      </c>
    </row>
    <row r="205" spans="1:11" x14ac:dyDescent="0.25">
      <c r="A205">
        <v>204</v>
      </c>
      <c r="B205" s="19">
        <v>2</v>
      </c>
      <c r="C205" s="18">
        <v>99</v>
      </c>
      <c r="D205" s="18">
        <v>70</v>
      </c>
      <c r="E205" s="18">
        <v>16</v>
      </c>
      <c r="F205" s="18">
        <v>44</v>
      </c>
      <c r="G205" s="18">
        <v>20.399999999999999</v>
      </c>
      <c r="H205" s="2">
        <v>0.23499999999999999</v>
      </c>
      <c r="I205" s="19">
        <v>27</v>
      </c>
      <c r="J205" t="str">
        <f t="shared" si="3"/>
        <v>Adolescent</v>
      </c>
      <c r="K205" t="s">
        <v>30</v>
      </c>
    </row>
    <row r="206" spans="1:11" x14ac:dyDescent="0.25">
      <c r="A206">
        <v>205</v>
      </c>
      <c r="B206" s="19">
        <v>6</v>
      </c>
      <c r="C206" s="18">
        <v>103</v>
      </c>
      <c r="D206" s="18">
        <v>72</v>
      </c>
      <c r="E206" s="18">
        <v>32</v>
      </c>
      <c r="F206" s="18">
        <v>190</v>
      </c>
      <c r="G206" s="18">
        <v>37.700000000000003</v>
      </c>
      <c r="H206" s="2">
        <v>0.32400000000000001</v>
      </c>
      <c r="I206" s="19">
        <v>55</v>
      </c>
      <c r="J206" t="str">
        <f t="shared" si="3"/>
        <v>old</v>
      </c>
      <c r="K206" t="s">
        <v>30</v>
      </c>
    </row>
    <row r="207" spans="1:11" x14ac:dyDescent="0.25">
      <c r="A207">
        <v>206</v>
      </c>
      <c r="B207" s="19">
        <v>5</v>
      </c>
      <c r="C207" s="18">
        <v>111</v>
      </c>
      <c r="D207" s="18">
        <v>72</v>
      </c>
      <c r="E207" s="18">
        <v>28</v>
      </c>
      <c r="F207" s="18">
        <v>0</v>
      </c>
      <c r="G207" s="18">
        <v>23.9</v>
      </c>
      <c r="H207" s="2">
        <v>0.40699999999999997</v>
      </c>
      <c r="I207" s="19">
        <v>27</v>
      </c>
      <c r="J207" t="str">
        <f t="shared" si="3"/>
        <v>Adolescent</v>
      </c>
      <c r="K207" t="s">
        <v>30</v>
      </c>
    </row>
    <row r="208" spans="1:11" x14ac:dyDescent="0.25">
      <c r="A208">
        <v>207</v>
      </c>
      <c r="B208" s="19">
        <v>8</v>
      </c>
      <c r="C208" s="18">
        <v>196</v>
      </c>
      <c r="D208" s="18">
        <v>76</v>
      </c>
      <c r="E208" s="18">
        <v>29</v>
      </c>
      <c r="F208" s="18">
        <v>280</v>
      </c>
      <c r="G208" s="18">
        <v>37.5</v>
      </c>
      <c r="H208" s="2">
        <v>0.60499999999999998</v>
      </c>
      <c r="I208" s="19">
        <v>57</v>
      </c>
      <c r="J208" t="str">
        <f t="shared" si="3"/>
        <v>old</v>
      </c>
      <c r="K208" t="s">
        <v>29</v>
      </c>
    </row>
    <row r="209" spans="1:11" x14ac:dyDescent="0.25">
      <c r="A209">
        <v>208</v>
      </c>
      <c r="B209" s="19">
        <v>5</v>
      </c>
      <c r="C209" s="18">
        <v>162</v>
      </c>
      <c r="D209" s="18">
        <v>104</v>
      </c>
      <c r="E209" s="18">
        <v>0</v>
      </c>
      <c r="F209" s="18">
        <v>0</v>
      </c>
      <c r="G209" s="18">
        <v>37.700000000000003</v>
      </c>
      <c r="H209" s="2">
        <v>0.151</v>
      </c>
      <c r="I209" s="19">
        <v>52</v>
      </c>
      <c r="J209" t="str">
        <f t="shared" si="3"/>
        <v>old</v>
      </c>
      <c r="K209" t="s">
        <v>29</v>
      </c>
    </row>
    <row r="210" spans="1:11" x14ac:dyDescent="0.25">
      <c r="A210">
        <v>209</v>
      </c>
      <c r="B210" s="19">
        <v>1</v>
      </c>
      <c r="C210" s="18">
        <v>96</v>
      </c>
      <c r="D210" s="18">
        <v>64</v>
      </c>
      <c r="E210" s="18">
        <v>27</v>
      </c>
      <c r="F210" s="18">
        <v>87</v>
      </c>
      <c r="G210" s="18">
        <v>33.200000000000003</v>
      </c>
      <c r="H210" s="2">
        <v>0.28899999999999998</v>
      </c>
      <c r="I210" s="19">
        <v>21</v>
      </c>
      <c r="J210" t="str">
        <f t="shared" si="3"/>
        <v>Adolescent</v>
      </c>
      <c r="K210" t="s">
        <v>30</v>
      </c>
    </row>
    <row r="211" spans="1:11" x14ac:dyDescent="0.25">
      <c r="A211">
        <v>210</v>
      </c>
      <c r="B211" s="19">
        <v>7</v>
      </c>
      <c r="C211" s="18">
        <v>184</v>
      </c>
      <c r="D211" s="18">
        <v>84</v>
      </c>
      <c r="E211" s="18">
        <v>33</v>
      </c>
      <c r="F211" s="18">
        <v>0</v>
      </c>
      <c r="G211" s="18">
        <v>35.5</v>
      </c>
      <c r="H211" s="2">
        <v>0.35499999999999998</v>
      </c>
      <c r="I211" s="19">
        <v>41</v>
      </c>
      <c r="J211" t="str">
        <f t="shared" si="3"/>
        <v>Middle Age</v>
      </c>
      <c r="K211" t="s">
        <v>29</v>
      </c>
    </row>
    <row r="212" spans="1:11" x14ac:dyDescent="0.25">
      <c r="A212">
        <v>211</v>
      </c>
      <c r="B212" s="19">
        <v>2</v>
      </c>
      <c r="C212" s="18">
        <v>81</v>
      </c>
      <c r="D212" s="18">
        <v>60</v>
      </c>
      <c r="E212" s="18">
        <v>22</v>
      </c>
      <c r="F212" s="18">
        <v>0</v>
      </c>
      <c r="G212" s="18">
        <v>27.7</v>
      </c>
      <c r="H212" s="2">
        <v>0.28999999999999998</v>
      </c>
      <c r="I212" s="19">
        <v>25</v>
      </c>
      <c r="J212" t="str">
        <f t="shared" si="3"/>
        <v>Adolescent</v>
      </c>
      <c r="K212" t="s">
        <v>30</v>
      </c>
    </row>
    <row r="213" spans="1:11" x14ac:dyDescent="0.25">
      <c r="A213">
        <v>212</v>
      </c>
      <c r="B213" s="19">
        <v>0</v>
      </c>
      <c r="C213" s="18">
        <v>147</v>
      </c>
      <c r="D213" s="18">
        <v>85</v>
      </c>
      <c r="E213" s="18">
        <v>54</v>
      </c>
      <c r="F213" s="18">
        <v>0</v>
      </c>
      <c r="G213" s="18">
        <v>42.8</v>
      </c>
      <c r="H213" s="2">
        <v>0.375</v>
      </c>
      <c r="I213" s="19">
        <v>24</v>
      </c>
      <c r="J213" t="str">
        <f t="shared" si="3"/>
        <v>Adolescent</v>
      </c>
      <c r="K213" t="s">
        <v>30</v>
      </c>
    </row>
    <row r="214" spans="1:11" x14ac:dyDescent="0.25">
      <c r="A214">
        <v>213</v>
      </c>
      <c r="B214" s="19">
        <v>7</v>
      </c>
      <c r="C214" s="18">
        <v>179</v>
      </c>
      <c r="D214" s="18">
        <v>95</v>
      </c>
      <c r="E214" s="18">
        <v>31</v>
      </c>
      <c r="F214" s="18">
        <v>0</v>
      </c>
      <c r="G214" s="18">
        <v>34.200000000000003</v>
      </c>
      <c r="H214" s="2">
        <v>0.16400000000000001</v>
      </c>
      <c r="I214" s="19">
        <v>60</v>
      </c>
      <c r="J214" t="str">
        <f t="shared" si="3"/>
        <v>old</v>
      </c>
      <c r="K214" t="s">
        <v>30</v>
      </c>
    </row>
    <row r="215" spans="1:11" x14ac:dyDescent="0.25">
      <c r="A215">
        <v>214</v>
      </c>
      <c r="B215" s="19">
        <v>0</v>
      </c>
      <c r="C215" s="18">
        <v>140</v>
      </c>
      <c r="D215" s="18">
        <v>65</v>
      </c>
      <c r="E215" s="18">
        <v>26</v>
      </c>
      <c r="F215" s="18">
        <v>130</v>
      </c>
      <c r="G215" s="18">
        <v>42.6</v>
      </c>
      <c r="H215" s="2">
        <v>0.43099999999999999</v>
      </c>
      <c r="I215" s="19">
        <v>24</v>
      </c>
      <c r="J215" t="str">
        <f t="shared" si="3"/>
        <v>Adolescent</v>
      </c>
      <c r="K215" t="s">
        <v>29</v>
      </c>
    </row>
    <row r="216" spans="1:11" x14ac:dyDescent="0.25">
      <c r="A216">
        <v>215</v>
      </c>
      <c r="B216" s="19">
        <v>9</v>
      </c>
      <c r="C216" s="18">
        <v>112</v>
      </c>
      <c r="D216" s="18">
        <v>82</v>
      </c>
      <c r="E216" s="18">
        <v>32</v>
      </c>
      <c r="F216" s="18">
        <v>175</v>
      </c>
      <c r="G216" s="18">
        <v>34.200000000000003</v>
      </c>
      <c r="H216" s="2">
        <v>0.26</v>
      </c>
      <c r="I216" s="19">
        <v>36</v>
      </c>
      <c r="J216" t="str">
        <f t="shared" si="3"/>
        <v>Middle Age</v>
      </c>
      <c r="K216" t="s">
        <v>29</v>
      </c>
    </row>
    <row r="217" spans="1:11" x14ac:dyDescent="0.25">
      <c r="A217">
        <v>216</v>
      </c>
      <c r="B217" s="19">
        <v>12</v>
      </c>
      <c r="C217" s="18">
        <v>151</v>
      </c>
      <c r="D217" s="18">
        <v>70</v>
      </c>
      <c r="E217" s="18">
        <v>40</v>
      </c>
      <c r="F217" s="18">
        <v>271</v>
      </c>
      <c r="G217" s="18">
        <v>41.8</v>
      </c>
      <c r="H217" s="2">
        <v>0.74199999999999999</v>
      </c>
      <c r="I217" s="19">
        <v>38</v>
      </c>
      <c r="J217" t="str">
        <f t="shared" si="3"/>
        <v>Middle Age</v>
      </c>
      <c r="K217" t="s">
        <v>29</v>
      </c>
    </row>
    <row r="218" spans="1:11" x14ac:dyDescent="0.25">
      <c r="A218">
        <v>217</v>
      </c>
      <c r="B218" s="19">
        <v>5</v>
      </c>
      <c r="C218" s="18">
        <v>109</v>
      </c>
      <c r="D218" s="18">
        <v>62</v>
      </c>
      <c r="E218" s="18">
        <v>41</v>
      </c>
      <c r="F218" s="18">
        <v>129</v>
      </c>
      <c r="G218" s="18">
        <v>35.799999999999997</v>
      </c>
      <c r="H218" s="2">
        <v>0.51400000000000001</v>
      </c>
      <c r="I218" s="19">
        <v>25</v>
      </c>
      <c r="J218" t="str">
        <f t="shared" si="3"/>
        <v>Adolescent</v>
      </c>
      <c r="K218" t="s">
        <v>29</v>
      </c>
    </row>
    <row r="219" spans="1:11" x14ac:dyDescent="0.25">
      <c r="A219">
        <v>218</v>
      </c>
      <c r="B219" s="19">
        <v>6</v>
      </c>
      <c r="C219" s="18">
        <v>125</v>
      </c>
      <c r="D219" s="18">
        <v>68</v>
      </c>
      <c r="E219" s="18">
        <v>30</v>
      </c>
      <c r="F219" s="18">
        <v>120</v>
      </c>
      <c r="G219" s="18">
        <v>30</v>
      </c>
      <c r="H219" s="2">
        <v>0.46400000000000002</v>
      </c>
      <c r="I219" s="19">
        <v>32</v>
      </c>
      <c r="J219" t="str">
        <f t="shared" si="3"/>
        <v>Middle Age</v>
      </c>
      <c r="K219" t="s">
        <v>30</v>
      </c>
    </row>
    <row r="220" spans="1:11" x14ac:dyDescent="0.25">
      <c r="A220">
        <v>219</v>
      </c>
      <c r="B220" s="19">
        <v>5</v>
      </c>
      <c r="C220" s="18">
        <v>85</v>
      </c>
      <c r="D220" s="18">
        <v>74</v>
      </c>
      <c r="E220" s="18">
        <v>22</v>
      </c>
      <c r="F220" s="18">
        <v>0</v>
      </c>
      <c r="G220" s="18">
        <v>29</v>
      </c>
      <c r="H220" s="2">
        <v>1.224</v>
      </c>
      <c r="I220" s="19">
        <v>32</v>
      </c>
      <c r="J220" t="str">
        <f t="shared" si="3"/>
        <v>Middle Age</v>
      </c>
      <c r="K220" t="s">
        <v>29</v>
      </c>
    </row>
    <row r="221" spans="1:11" x14ac:dyDescent="0.25">
      <c r="A221">
        <v>220</v>
      </c>
      <c r="B221" s="19">
        <v>5</v>
      </c>
      <c r="C221" s="18">
        <v>112</v>
      </c>
      <c r="D221" s="18">
        <v>66</v>
      </c>
      <c r="E221" s="18">
        <v>0</v>
      </c>
      <c r="F221" s="18">
        <v>0</v>
      </c>
      <c r="G221" s="18">
        <v>37.799999999999997</v>
      </c>
      <c r="H221" s="2">
        <v>0.26100000000000001</v>
      </c>
      <c r="I221" s="19">
        <v>41</v>
      </c>
      <c r="J221" t="str">
        <f t="shared" si="3"/>
        <v>Middle Age</v>
      </c>
      <c r="K221" t="s">
        <v>29</v>
      </c>
    </row>
    <row r="222" spans="1:11" x14ac:dyDescent="0.25">
      <c r="A222">
        <v>221</v>
      </c>
      <c r="B222" s="19">
        <v>0</v>
      </c>
      <c r="C222" s="18">
        <v>177</v>
      </c>
      <c r="D222" s="18">
        <v>60</v>
      </c>
      <c r="E222" s="18">
        <v>29</v>
      </c>
      <c r="F222" s="18">
        <v>478</v>
      </c>
      <c r="G222" s="18">
        <v>34.6</v>
      </c>
      <c r="H222" s="2">
        <v>1.0720000000000001</v>
      </c>
      <c r="I222" s="19">
        <v>21</v>
      </c>
      <c r="J222" t="str">
        <f t="shared" si="3"/>
        <v>Adolescent</v>
      </c>
      <c r="K222" t="s">
        <v>29</v>
      </c>
    </row>
    <row r="223" spans="1:11" x14ac:dyDescent="0.25">
      <c r="A223">
        <v>222</v>
      </c>
      <c r="B223" s="19">
        <v>2</v>
      </c>
      <c r="C223" s="18">
        <v>158</v>
      </c>
      <c r="D223" s="18">
        <v>90</v>
      </c>
      <c r="E223" s="18">
        <v>0</v>
      </c>
      <c r="F223" s="18">
        <v>0</v>
      </c>
      <c r="G223" s="18">
        <v>31.6</v>
      </c>
      <c r="H223" s="2">
        <v>0.80500000000000005</v>
      </c>
      <c r="I223" s="19">
        <v>66</v>
      </c>
      <c r="J223" t="str">
        <f t="shared" si="3"/>
        <v>old</v>
      </c>
      <c r="K223" t="s">
        <v>29</v>
      </c>
    </row>
    <row r="224" spans="1:11" x14ac:dyDescent="0.25">
      <c r="A224">
        <v>223</v>
      </c>
      <c r="B224" s="19">
        <v>7</v>
      </c>
      <c r="C224" s="18">
        <v>119</v>
      </c>
      <c r="D224" s="18">
        <v>0</v>
      </c>
      <c r="E224" s="18">
        <v>0</v>
      </c>
      <c r="F224" s="18">
        <v>0</v>
      </c>
      <c r="G224" s="18">
        <v>25.2</v>
      </c>
      <c r="H224" s="2">
        <v>0.20899999999999999</v>
      </c>
      <c r="I224" s="19">
        <v>37</v>
      </c>
      <c r="J224" t="str">
        <f t="shared" si="3"/>
        <v>Middle Age</v>
      </c>
      <c r="K224" t="s">
        <v>30</v>
      </c>
    </row>
    <row r="225" spans="1:11" x14ac:dyDescent="0.25">
      <c r="A225">
        <v>224</v>
      </c>
      <c r="B225" s="19">
        <v>7</v>
      </c>
      <c r="C225" s="18">
        <v>142</v>
      </c>
      <c r="D225" s="18">
        <v>60</v>
      </c>
      <c r="E225" s="18">
        <v>33</v>
      </c>
      <c r="F225" s="18">
        <v>190</v>
      </c>
      <c r="G225" s="18">
        <v>28.8</v>
      </c>
      <c r="H225" s="2">
        <v>0.68700000000000006</v>
      </c>
      <c r="I225" s="19">
        <v>61</v>
      </c>
      <c r="J225" t="str">
        <f t="shared" si="3"/>
        <v>old</v>
      </c>
      <c r="K225" t="s">
        <v>30</v>
      </c>
    </row>
    <row r="226" spans="1:11" x14ac:dyDescent="0.25">
      <c r="A226">
        <v>225</v>
      </c>
      <c r="B226" s="19">
        <v>1</v>
      </c>
      <c r="C226" s="18">
        <v>100</v>
      </c>
      <c r="D226" s="18">
        <v>66</v>
      </c>
      <c r="E226" s="18">
        <v>15</v>
      </c>
      <c r="F226" s="18">
        <v>56</v>
      </c>
      <c r="G226" s="18">
        <v>23.6</v>
      </c>
      <c r="H226" s="2">
        <v>0.66600000000000004</v>
      </c>
      <c r="I226" s="19">
        <v>26</v>
      </c>
      <c r="J226" t="str">
        <f t="shared" si="3"/>
        <v>Adolescent</v>
      </c>
      <c r="K226" t="s">
        <v>30</v>
      </c>
    </row>
    <row r="227" spans="1:11" x14ac:dyDescent="0.25">
      <c r="A227">
        <v>226</v>
      </c>
      <c r="B227" s="19">
        <v>1</v>
      </c>
      <c r="C227" s="18">
        <v>87</v>
      </c>
      <c r="D227" s="18">
        <v>78</v>
      </c>
      <c r="E227" s="18">
        <v>27</v>
      </c>
      <c r="F227" s="18">
        <v>32</v>
      </c>
      <c r="G227" s="18">
        <v>34.6</v>
      </c>
      <c r="H227" s="2">
        <v>0.10100000000000001</v>
      </c>
      <c r="I227" s="19">
        <v>22</v>
      </c>
      <c r="J227" t="str">
        <f t="shared" si="3"/>
        <v>Adolescent</v>
      </c>
      <c r="K227" t="s">
        <v>30</v>
      </c>
    </row>
    <row r="228" spans="1:11" x14ac:dyDescent="0.25">
      <c r="A228">
        <v>227</v>
      </c>
      <c r="B228" s="19">
        <v>0</v>
      </c>
      <c r="C228" s="18">
        <v>101</v>
      </c>
      <c r="D228" s="18">
        <v>76</v>
      </c>
      <c r="E228" s="18">
        <v>0</v>
      </c>
      <c r="F228" s="18">
        <v>0</v>
      </c>
      <c r="G228" s="18">
        <v>35.700000000000003</v>
      </c>
      <c r="H228" s="2">
        <v>0.19800000000000001</v>
      </c>
      <c r="I228" s="19">
        <v>26</v>
      </c>
      <c r="J228" t="str">
        <f t="shared" si="3"/>
        <v>Adolescent</v>
      </c>
      <c r="K228" t="s">
        <v>30</v>
      </c>
    </row>
    <row r="229" spans="1:11" x14ac:dyDescent="0.25">
      <c r="A229">
        <v>228</v>
      </c>
      <c r="B229" s="19">
        <v>3</v>
      </c>
      <c r="C229" s="18">
        <v>162</v>
      </c>
      <c r="D229" s="18">
        <v>52</v>
      </c>
      <c r="E229" s="18">
        <v>38</v>
      </c>
      <c r="F229" s="18">
        <v>0</v>
      </c>
      <c r="G229" s="18">
        <v>37.200000000000003</v>
      </c>
      <c r="H229" s="2">
        <v>0.65200000000000002</v>
      </c>
      <c r="I229" s="19">
        <v>24</v>
      </c>
      <c r="J229" t="str">
        <f t="shared" si="3"/>
        <v>Adolescent</v>
      </c>
      <c r="K229" t="s">
        <v>29</v>
      </c>
    </row>
    <row r="230" spans="1:11" x14ac:dyDescent="0.25">
      <c r="A230">
        <v>229</v>
      </c>
      <c r="B230" s="19">
        <v>4</v>
      </c>
      <c r="C230" s="18">
        <v>197</v>
      </c>
      <c r="D230" s="18">
        <v>70</v>
      </c>
      <c r="E230" s="18">
        <v>39</v>
      </c>
      <c r="F230" s="18">
        <v>744</v>
      </c>
      <c r="G230" s="18">
        <v>36.700000000000003</v>
      </c>
      <c r="H230" s="2">
        <v>2.3290000000000002</v>
      </c>
      <c r="I230" s="19">
        <v>31</v>
      </c>
      <c r="J230" t="str">
        <f t="shared" si="3"/>
        <v>Middle Age</v>
      </c>
      <c r="K230" t="s">
        <v>30</v>
      </c>
    </row>
    <row r="231" spans="1:11" x14ac:dyDescent="0.25">
      <c r="A231">
        <v>230</v>
      </c>
      <c r="B231" s="19">
        <v>0</v>
      </c>
      <c r="C231" s="18">
        <v>117</v>
      </c>
      <c r="D231" s="18">
        <v>80</v>
      </c>
      <c r="E231" s="18">
        <v>31</v>
      </c>
      <c r="F231" s="18">
        <v>53</v>
      </c>
      <c r="G231" s="18">
        <v>45.2</v>
      </c>
      <c r="H231" s="2">
        <v>8.8999999999999996E-2</v>
      </c>
      <c r="I231" s="19">
        <v>24</v>
      </c>
      <c r="J231" t="str">
        <f t="shared" si="3"/>
        <v>Adolescent</v>
      </c>
      <c r="K231" t="s">
        <v>30</v>
      </c>
    </row>
    <row r="232" spans="1:11" x14ac:dyDescent="0.25">
      <c r="A232">
        <v>231</v>
      </c>
      <c r="B232" s="19">
        <v>4</v>
      </c>
      <c r="C232" s="18">
        <v>142</v>
      </c>
      <c r="D232" s="18">
        <v>86</v>
      </c>
      <c r="E232" s="18">
        <v>0</v>
      </c>
      <c r="F232" s="18">
        <v>0</v>
      </c>
      <c r="G232" s="18">
        <v>44</v>
      </c>
      <c r="H232" s="2">
        <v>0.64500000000000002</v>
      </c>
      <c r="I232" s="19">
        <v>22</v>
      </c>
      <c r="J232" t="str">
        <f t="shared" si="3"/>
        <v>Adolescent</v>
      </c>
      <c r="K232" t="s">
        <v>29</v>
      </c>
    </row>
    <row r="233" spans="1:11" x14ac:dyDescent="0.25">
      <c r="A233">
        <v>232</v>
      </c>
      <c r="B233" s="19">
        <v>6</v>
      </c>
      <c r="C233" s="18">
        <v>134</v>
      </c>
      <c r="D233" s="18">
        <v>80</v>
      </c>
      <c r="E233" s="18">
        <v>37</v>
      </c>
      <c r="F233" s="18">
        <v>370</v>
      </c>
      <c r="G233" s="18">
        <v>46.2</v>
      </c>
      <c r="H233" s="2">
        <v>0.23799999999999999</v>
      </c>
      <c r="I233" s="19">
        <v>46</v>
      </c>
      <c r="J233" t="str">
        <f t="shared" si="3"/>
        <v>Middle Age</v>
      </c>
      <c r="K233" t="s">
        <v>29</v>
      </c>
    </row>
    <row r="234" spans="1:11" x14ac:dyDescent="0.25">
      <c r="A234">
        <v>233</v>
      </c>
      <c r="B234" s="19">
        <v>1</v>
      </c>
      <c r="C234" s="18">
        <v>79</v>
      </c>
      <c r="D234" s="18">
        <v>80</v>
      </c>
      <c r="E234" s="18">
        <v>25</v>
      </c>
      <c r="F234" s="18">
        <v>37</v>
      </c>
      <c r="G234" s="18">
        <v>25.4</v>
      </c>
      <c r="H234" s="2">
        <v>0.58299999999999996</v>
      </c>
      <c r="I234" s="19">
        <v>22</v>
      </c>
      <c r="J234" t="str">
        <f t="shared" si="3"/>
        <v>Adolescent</v>
      </c>
      <c r="K234" t="s">
        <v>30</v>
      </c>
    </row>
    <row r="235" spans="1:11" x14ac:dyDescent="0.25">
      <c r="A235">
        <v>234</v>
      </c>
      <c r="B235" s="19">
        <v>4</v>
      </c>
      <c r="C235" s="18">
        <v>122</v>
      </c>
      <c r="D235" s="18">
        <v>68</v>
      </c>
      <c r="E235" s="18">
        <v>0</v>
      </c>
      <c r="F235" s="18">
        <v>0</v>
      </c>
      <c r="G235" s="18">
        <v>35</v>
      </c>
      <c r="H235" s="2">
        <v>0.39400000000000002</v>
      </c>
      <c r="I235" s="19">
        <v>29</v>
      </c>
      <c r="J235" t="str">
        <f t="shared" si="3"/>
        <v>Adolescent</v>
      </c>
      <c r="K235" t="s">
        <v>30</v>
      </c>
    </row>
    <row r="236" spans="1:11" x14ac:dyDescent="0.25">
      <c r="A236">
        <v>235</v>
      </c>
      <c r="B236" s="19">
        <v>3</v>
      </c>
      <c r="C236" s="18">
        <v>74</v>
      </c>
      <c r="D236" s="18">
        <v>68</v>
      </c>
      <c r="E236" s="18">
        <v>28</v>
      </c>
      <c r="F236" s="18">
        <v>45</v>
      </c>
      <c r="G236" s="18">
        <v>29.7</v>
      </c>
      <c r="H236" s="2">
        <v>0.29299999999999998</v>
      </c>
      <c r="I236" s="19">
        <v>23</v>
      </c>
      <c r="J236" t="str">
        <f t="shared" si="3"/>
        <v>Adolescent</v>
      </c>
      <c r="K236" t="s">
        <v>30</v>
      </c>
    </row>
    <row r="237" spans="1:11" x14ac:dyDescent="0.25">
      <c r="A237">
        <v>236</v>
      </c>
      <c r="B237" s="19">
        <v>4</v>
      </c>
      <c r="C237" s="18">
        <v>171</v>
      </c>
      <c r="D237" s="18">
        <v>72</v>
      </c>
      <c r="E237" s="18">
        <v>0</v>
      </c>
      <c r="F237" s="18">
        <v>0</v>
      </c>
      <c r="G237" s="18">
        <v>43.6</v>
      </c>
      <c r="H237" s="2">
        <v>0.47899999999999998</v>
      </c>
      <c r="I237" s="19">
        <v>26</v>
      </c>
      <c r="J237" t="str">
        <f t="shared" si="3"/>
        <v>Adolescent</v>
      </c>
      <c r="K237" t="s">
        <v>29</v>
      </c>
    </row>
    <row r="238" spans="1:11" x14ac:dyDescent="0.25">
      <c r="A238">
        <v>237</v>
      </c>
      <c r="B238" s="19">
        <v>7</v>
      </c>
      <c r="C238" s="18">
        <v>181</v>
      </c>
      <c r="D238" s="18">
        <v>84</v>
      </c>
      <c r="E238" s="18">
        <v>21</v>
      </c>
      <c r="F238" s="18">
        <v>192</v>
      </c>
      <c r="G238" s="18">
        <v>35.9</v>
      </c>
      <c r="H238" s="2">
        <v>0.58599999999999997</v>
      </c>
      <c r="I238" s="19">
        <v>51</v>
      </c>
      <c r="J238" t="str">
        <f t="shared" si="3"/>
        <v>old</v>
      </c>
      <c r="K238" t="s">
        <v>29</v>
      </c>
    </row>
    <row r="239" spans="1:11" x14ac:dyDescent="0.25">
      <c r="A239">
        <v>238</v>
      </c>
      <c r="B239" s="19">
        <v>0</v>
      </c>
      <c r="C239" s="18">
        <v>179</v>
      </c>
      <c r="D239" s="18">
        <v>90</v>
      </c>
      <c r="E239" s="18">
        <v>27</v>
      </c>
      <c r="F239" s="18">
        <v>0</v>
      </c>
      <c r="G239" s="18">
        <v>44.1</v>
      </c>
      <c r="H239" s="2">
        <v>0.68600000000000005</v>
      </c>
      <c r="I239" s="19">
        <v>23</v>
      </c>
      <c r="J239" t="str">
        <f t="shared" si="3"/>
        <v>Adolescent</v>
      </c>
      <c r="K239" t="s">
        <v>29</v>
      </c>
    </row>
    <row r="240" spans="1:11" x14ac:dyDescent="0.25">
      <c r="A240">
        <v>239</v>
      </c>
      <c r="B240" s="19">
        <v>9</v>
      </c>
      <c r="C240" s="18">
        <v>164</v>
      </c>
      <c r="D240" s="18">
        <v>84</v>
      </c>
      <c r="E240" s="18">
        <v>21</v>
      </c>
      <c r="F240" s="18">
        <v>0</v>
      </c>
      <c r="G240" s="18">
        <v>30.8</v>
      </c>
      <c r="H240" s="2">
        <v>0.83099999999999996</v>
      </c>
      <c r="I240" s="19">
        <v>32</v>
      </c>
      <c r="J240" t="str">
        <f t="shared" si="3"/>
        <v>Middle Age</v>
      </c>
      <c r="K240" t="s">
        <v>29</v>
      </c>
    </row>
    <row r="241" spans="1:11" x14ac:dyDescent="0.25">
      <c r="A241">
        <v>240</v>
      </c>
      <c r="B241" s="19">
        <v>0</v>
      </c>
      <c r="C241" s="18">
        <v>104</v>
      </c>
      <c r="D241" s="18">
        <v>76</v>
      </c>
      <c r="E241" s="18">
        <v>0</v>
      </c>
      <c r="F241" s="18">
        <v>0</v>
      </c>
      <c r="G241" s="18">
        <v>18.399999999999999</v>
      </c>
      <c r="H241" s="2">
        <v>0.58199999999999996</v>
      </c>
      <c r="I241" s="19">
        <v>27</v>
      </c>
      <c r="J241" t="str">
        <f t="shared" si="3"/>
        <v>Adolescent</v>
      </c>
      <c r="K241" t="s">
        <v>30</v>
      </c>
    </row>
    <row r="242" spans="1:11" x14ac:dyDescent="0.25">
      <c r="A242">
        <v>241</v>
      </c>
      <c r="B242" s="19">
        <v>1</v>
      </c>
      <c r="C242" s="18">
        <v>91</v>
      </c>
      <c r="D242" s="18">
        <v>64</v>
      </c>
      <c r="E242" s="18">
        <v>24</v>
      </c>
      <c r="F242" s="18">
        <v>0</v>
      </c>
      <c r="G242" s="18">
        <v>29.2</v>
      </c>
      <c r="H242" s="2">
        <v>0.192</v>
      </c>
      <c r="I242" s="19">
        <v>21</v>
      </c>
      <c r="J242" t="str">
        <f t="shared" si="3"/>
        <v>Adolescent</v>
      </c>
      <c r="K242" t="s">
        <v>30</v>
      </c>
    </row>
    <row r="243" spans="1:11" x14ac:dyDescent="0.25">
      <c r="A243">
        <v>242</v>
      </c>
      <c r="B243" s="19">
        <v>4</v>
      </c>
      <c r="C243" s="18">
        <v>91</v>
      </c>
      <c r="D243" s="18">
        <v>70</v>
      </c>
      <c r="E243" s="18">
        <v>32</v>
      </c>
      <c r="F243" s="18">
        <v>88</v>
      </c>
      <c r="G243" s="18">
        <v>33.1</v>
      </c>
      <c r="H243" s="2">
        <v>0.44600000000000001</v>
      </c>
      <c r="I243" s="19">
        <v>22</v>
      </c>
      <c r="J243" t="str">
        <f t="shared" si="3"/>
        <v>Adolescent</v>
      </c>
      <c r="K243" t="s">
        <v>30</v>
      </c>
    </row>
    <row r="244" spans="1:11" x14ac:dyDescent="0.25">
      <c r="A244">
        <v>243</v>
      </c>
      <c r="B244" s="19">
        <v>3</v>
      </c>
      <c r="C244" s="18">
        <v>139</v>
      </c>
      <c r="D244" s="18">
        <v>54</v>
      </c>
      <c r="E244" s="18">
        <v>0</v>
      </c>
      <c r="F244" s="18">
        <v>0</v>
      </c>
      <c r="G244" s="18">
        <v>25.6</v>
      </c>
      <c r="H244" s="2">
        <v>0.40200000000000002</v>
      </c>
      <c r="I244" s="19">
        <v>22</v>
      </c>
      <c r="J244" t="str">
        <f t="shared" si="3"/>
        <v>Adolescent</v>
      </c>
      <c r="K244" t="s">
        <v>29</v>
      </c>
    </row>
    <row r="245" spans="1:11" x14ac:dyDescent="0.25">
      <c r="A245">
        <v>244</v>
      </c>
      <c r="B245" s="19">
        <v>6</v>
      </c>
      <c r="C245" s="18">
        <v>119</v>
      </c>
      <c r="D245" s="18">
        <v>50</v>
      </c>
      <c r="E245" s="18">
        <v>22</v>
      </c>
      <c r="F245" s="18">
        <v>176</v>
      </c>
      <c r="G245" s="18">
        <v>27.1</v>
      </c>
      <c r="H245" s="2">
        <v>1.3180000000000001</v>
      </c>
      <c r="I245" s="19">
        <v>33</v>
      </c>
      <c r="J245" t="str">
        <f t="shared" si="3"/>
        <v>Middle Age</v>
      </c>
      <c r="K245" t="s">
        <v>29</v>
      </c>
    </row>
    <row r="246" spans="1:11" x14ac:dyDescent="0.25">
      <c r="A246">
        <v>245</v>
      </c>
      <c r="B246" s="19">
        <v>2</v>
      </c>
      <c r="C246" s="18">
        <v>146</v>
      </c>
      <c r="D246" s="18">
        <v>76</v>
      </c>
      <c r="E246" s="18">
        <v>35</v>
      </c>
      <c r="F246" s="18">
        <v>194</v>
      </c>
      <c r="G246" s="18">
        <v>38.200000000000003</v>
      </c>
      <c r="H246" s="2">
        <v>0.32900000000000001</v>
      </c>
      <c r="I246" s="19">
        <v>29</v>
      </c>
      <c r="J246" t="str">
        <f t="shared" si="3"/>
        <v>Adolescent</v>
      </c>
      <c r="K246" t="s">
        <v>30</v>
      </c>
    </row>
    <row r="247" spans="1:11" x14ac:dyDescent="0.25">
      <c r="A247">
        <v>246</v>
      </c>
      <c r="B247" s="19">
        <v>9</v>
      </c>
      <c r="C247" s="18">
        <v>184</v>
      </c>
      <c r="D247" s="18">
        <v>85</v>
      </c>
      <c r="E247" s="18">
        <v>15</v>
      </c>
      <c r="F247" s="18">
        <v>0</v>
      </c>
      <c r="G247" s="18">
        <v>30</v>
      </c>
      <c r="H247" s="2">
        <v>1.2130000000000001</v>
      </c>
      <c r="I247" s="19">
        <v>49</v>
      </c>
      <c r="J247" t="str">
        <f t="shared" si="3"/>
        <v>Middle Age</v>
      </c>
      <c r="K247" t="s">
        <v>29</v>
      </c>
    </row>
    <row r="248" spans="1:11" x14ac:dyDescent="0.25">
      <c r="A248">
        <v>247</v>
      </c>
      <c r="B248" s="19">
        <v>10</v>
      </c>
      <c r="C248" s="18">
        <v>122</v>
      </c>
      <c r="D248" s="18">
        <v>68</v>
      </c>
      <c r="E248" s="18">
        <v>0</v>
      </c>
      <c r="F248" s="18">
        <v>0</v>
      </c>
      <c r="G248" s="18">
        <v>31.2</v>
      </c>
      <c r="H248" s="2">
        <v>0.25800000000000001</v>
      </c>
      <c r="I248" s="19">
        <v>41</v>
      </c>
      <c r="J248" t="str">
        <f t="shared" si="3"/>
        <v>Middle Age</v>
      </c>
      <c r="K248" t="s">
        <v>30</v>
      </c>
    </row>
    <row r="249" spans="1:11" x14ac:dyDescent="0.25">
      <c r="A249">
        <v>248</v>
      </c>
      <c r="B249" s="19">
        <v>0</v>
      </c>
      <c r="C249" s="18">
        <v>165</v>
      </c>
      <c r="D249" s="18">
        <v>90</v>
      </c>
      <c r="E249" s="18">
        <v>33</v>
      </c>
      <c r="F249" s="18">
        <v>680</v>
      </c>
      <c r="G249" s="18">
        <v>52.3</v>
      </c>
      <c r="H249" s="2">
        <v>0.42699999999999999</v>
      </c>
      <c r="I249" s="19">
        <v>23</v>
      </c>
      <c r="J249" t="str">
        <f t="shared" si="3"/>
        <v>Adolescent</v>
      </c>
      <c r="K249" t="s">
        <v>30</v>
      </c>
    </row>
    <row r="250" spans="1:11" x14ac:dyDescent="0.25">
      <c r="A250">
        <v>249</v>
      </c>
      <c r="B250" s="19">
        <v>9</v>
      </c>
      <c r="C250" s="18">
        <v>124</v>
      </c>
      <c r="D250" s="18">
        <v>70</v>
      </c>
      <c r="E250" s="18">
        <v>33</v>
      </c>
      <c r="F250" s="18">
        <v>402</v>
      </c>
      <c r="G250" s="18">
        <v>35.4</v>
      </c>
      <c r="H250" s="2">
        <v>0.28199999999999997</v>
      </c>
      <c r="I250" s="19">
        <v>34</v>
      </c>
      <c r="J250" t="str">
        <f t="shared" si="3"/>
        <v>Middle Age</v>
      </c>
      <c r="K250" t="s">
        <v>30</v>
      </c>
    </row>
    <row r="251" spans="1:11" x14ac:dyDescent="0.25">
      <c r="A251">
        <v>250</v>
      </c>
      <c r="B251" s="19">
        <v>1</v>
      </c>
      <c r="C251" s="18">
        <v>111</v>
      </c>
      <c r="D251" s="18">
        <v>86</v>
      </c>
      <c r="E251" s="18">
        <v>19</v>
      </c>
      <c r="F251" s="18">
        <v>0</v>
      </c>
      <c r="G251" s="18">
        <v>30.1</v>
      </c>
      <c r="H251" s="2">
        <v>0.14299999999999999</v>
      </c>
      <c r="I251" s="19">
        <v>23</v>
      </c>
      <c r="J251" t="str">
        <f t="shared" si="3"/>
        <v>Adolescent</v>
      </c>
      <c r="K251" t="s">
        <v>30</v>
      </c>
    </row>
    <row r="252" spans="1:11" x14ac:dyDescent="0.25">
      <c r="A252">
        <v>251</v>
      </c>
      <c r="B252" s="19">
        <v>9</v>
      </c>
      <c r="C252" s="18">
        <v>106</v>
      </c>
      <c r="D252" s="18">
        <v>52</v>
      </c>
      <c r="E252" s="18">
        <v>0</v>
      </c>
      <c r="F252" s="18">
        <v>0</v>
      </c>
      <c r="G252" s="18">
        <v>31.2</v>
      </c>
      <c r="H252" s="2">
        <v>0.38</v>
      </c>
      <c r="I252" s="19">
        <v>42</v>
      </c>
      <c r="J252" t="str">
        <f t="shared" si="3"/>
        <v>Middle Age</v>
      </c>
      <c r="K252" t="s">
        <v>30</v>
      </c>
    </row>
    <row r="253" spans="1:11" x14ac:dyDescent="0.25">
      <c r="A253">
        <v>252</v>
      </c>
      <c r="B253" s="19">
        <v>2</v>
      </c>
      <c r="C253" s="18">
        <v>129</v>
      </c>
      <c r="D253" s="18">
        <v>84</v>
      </c>
      <c r="E253" s="18">
        <v>0</v>
      </c>
      <c r="F253" s="18">
        <v>0</v>
      </c>
      <c r="G253" s="18">
        <v>28</v>
      </c>
      <c r="H253" s="2">
        <v>0.28399999999999997</v>
      </c>
      <c r="I253" s="19">
        <v>27</v>
      </c>
      <c r="J253" t="str">
        <f t="shared" si="3"/>
        <v>Adolescent</v>
      </c>
      <c r="K253" t="s">
        <v>30</v>
      </c>
    </row>
    <row r="254" spans="1:11" x14ac:dyDescent="0.25">
      <c r="A254">
        <v>253</v>
      </c>
      <c r="B254" s="19">
        <v>2</v>
      </c>
      <c r="C254" s="18">
        <v>90</v>
      </c>
      <c r="D254" s="18">
        <v>80</v>
      </c>
      <c r="E254" s="18">
        <v>14</v>
      </c>
      <c r="F254" s="18">
        <v>55</v>
      </c>
      <c r="G254" s="18">
        <v>24.4</v>
      </c>
      <c r="H254" s="2">
        <v>0.249</v>
      </c>
      <c r="I254" s="19">
        <v>24</v>
      </c>
      <c r="J254" t="str">
        <f t="shared" si="3"/>
        <v>Adolescent</v>
      </c>
      <c r="K254" t="s">
        <v>30</v>
      </c>
    </row>
    <row r="255" spans="1:11" x14ac:dyDescent="0.25">
      <c r="A255">
        <v>254</v>
      </c>
      <c r="B255" s="19">
        <v>0</v>
      </c>
      <c r="C255" s="18">
        <v>86</v>
      </c>
      <c r="D255" s="18">
        <v>68</v>
      </c>
      <c r="E255" s="18">
        <v>32</v>
      </c>
      <c r="F255" s="18">
        <v>0</v>
      </c>
      <c r="G255" s="18">
        <v>35.799999999999997</v>
      </c>
      <c r="H255" s="2">
        <v>0.23799999999999999</v>
      </c>
      <c r="I255" s="19">
        <v>25</v>
      </c>
      <c r="J255" t="str">
        <f t="shared" si="3"/>
        <v>Adolescent</v>
      </c>
      <c r="K255" t="s">
        <v>30</v>
      </c>
    </row>
    <row r="256" spans="1:11" x14ac:dyDescent="0.25">
      <c r="A256">
        <v>255</v>
      </c>
      <c r="B256" s="19">
        <v>12</v>
      </c>
      <c r="C256" s="18">
        <v>92</v>
      </c>
      <c r="D256" s="18">
        <v>62</v>
      </c>
      <c r="E256" s="18">
        <v>7</v>
      </c>
      <c r="F256" s="18">
        <v>258</v>
      </c>
      <c r="G256" s="18">
        <v>27.6</v>
      </c>
      <c r="H256" s="2">
        <v>0.92600000000000005</v>
      </c>
      <c r="I256" s="19">
        <v>44</v>
      </c>
      <c r="J256" t="str">
        <f t="shared" si="3"/>
        <v>Middle Age</v>
      </c>
      <c r="K256" t="s">
        <v>29</v>
      </c>
    </row>
    <row r="257" spans="1:11" x14ac:dyDescent="0.25">
      <c r="A257">
        <v>256</v>
      </c>
      <c r="B257" s="19">
        <v>1</v>
      </c>
      <c r="C257" s="18">
        <v>113</v>
      </c>
      <c r="D257" s="18">
        <v>64</v>
      </c>
      <c r="E257" s="18">
        <v>35</v>
      </c>
      <c r="F257" s="18">
        <v>0</v>
      </c>
      <c r="G257" s="18">
        <v>33.6</v>
      </c>
      <c r="H257" s="2">
        <v>0.54300000000000004</v>
      </c>
      <c r="I257" s="19">
        <v>21</v>
      </c>
      <c r="J257" t="str">
        <f t="shared" si="3"/>
        <v>Adolescent</v>
      </c>
      <c r="K257" t="s">
        <v>29</v>
      </c>
    </row>
    <row r="258" spans="1:11" x14ac:dyDescent="0.25">
      <c r="A258">
        <v>257</v>
      </c>
      <c r="B258" s="19">
        <v>3</v>
      </c>
      <c r="C258" s="18">
        <v>111</v>
      </c>
      <c r="D258" s="18">
        <v>56</v>
      </c>
      <c r="E258" s="18">
        <v>39</v>
      </c>
      <c r="F258" s="18">
        <v>0</v>
      </c>
      <c r="G258" s="18">
        <v>30.1</v>
      </c>
      <c r="H258" s="2">
        <v>0.55700000000000005</v>
      </c>
      <c r="I258" s="19">
        <v>30</v>
      </c>
      <c r="J258" t="str">
        <f t="shared" ref="J258:J321" si="4">IF(I258&gt;49,"old",IF(I258&gt;=31,"Middle Age",IF(I258&lt;31,"Adolescent","Invalid")))</f>
        <v>Adolescent</v>
      </c>
      <c r="K258" t="s">
        <v>30</v>
      </c>
    </row>
    <row r="259" spans="1:11" x14ac:dyDescent="0.25">
      <c r="A259">
        <v>258</v>
      </c>
      <c r="B259" s="19">
        <v>2</v>
      </c>
      <c r="C259" s="18">
        <v>114</v>
      </c>
      <c r="D259" s="18">
        <v>68</v>
      </c>
      <c r="E259" s="18">
        <v>22</v>
      </c>
      <c r="F259" s="18">
        <v>0</v>
      </c>
      <c r="G259" s="18">
        <v>28.7</v>
      </c>
      <c r="H259" s="2">
        <v>9.1999999999999998E-2</v>
      </c>
      <c r="I259" s="19">
        <v>25</v>
      </c>
      <c r="J259" t="str">
        <f t="shared" si="4"/>
        <v>Adolescent</v>
      </c>
      <c r="K259" t="s">
        <v>30</v>
      </c>
    </row>
    <row r="260" spans="1:11" x14ac:dyDescent="0.25">
      <c r="A260">
        <v>259</v>
      </c>
      <c r="B260" s="19">
        <v>1</v>
      </c>
      <c r="C260" s="18">
        <v>193</v>
      </c>
      <c r="D260" s="18">
        <v>50</v>
      </c>
      <c r="E260" s="18">
        <v>16</v>
      </c>
      <c r="F260" s="18">
        <v>375</v>
      </c>
      <c r="G260" s="18">
        <v>25.9</v>
      </c>
      <c r="H260" s="2">
        <v>0.65500000000000003</v>
      </c>
      <c r="I260" s="19">
        <v>24</v>
      </c>
      <c r="J260" t="str">
        <f t="shared" si="4"/>
        <v>Adolescent</v>
      </c>
      <c r="K260" t="s">
        <v>30</v>
      </c>
    </row>
    <row r="261" spans="1:11" x14ac:dyDescent="0.25">
      <c r="A261">
        <v>260</v>
      </c>
      <c r="B261" s="19">
        <v>11</v>
      </c>
      <c r="C261" s="18">
        <v>155</v>
      </c>
      <c r="D261" s="18">
        <v>76</v>
      </c>
      <c r="E261" s="18">
        <v>28</v>
      </c>
      <c r="F261" s="18">
        <v>150</v>
      </c>
      <c r="G261" s="18">
        <v>33.299999999999997</v>
      </c>
      <c r="H261" s="2">
        <v>1.353</v>
      </c>
      <c r="I261" s="19">
        <v>51</v>
      </c>
      <c r="J261" t="str">
        <f t="shared" si="4"/>
        <v>old</v>
      </c>
      <c r="K261" t="s">
        <v>29</v>
      </c>
    </row>
    <row r="262" spans="1:11" x14ac:dyDescent="0.25">
      <c r="A262">
        <v>261</v>
      </c>
      <c r="B262" s="19">
        <v>3</v>
      </c>
      <c r="C262" s="18">
        <v>191</v>
      </c>
      <c r="D262" s="18">
        <v>68</v>
      </c>
      <c r="E262" s="18">
        <v>15</v>
      </c>
      <c r="F262" s="18">
        <v>130</v>
      </c>
      <c r="G262" s="18">
        <v>30.9</v>
      </c>
      <c r="H262" s="2">
        <v>0.29899999999999999</v>
      </c>
      <c r="I262" s="19">
        <v>34</v>
      </c>
      <c r="J262" t="str">
        <f t="shared" si="4"/>
        <v>Middle Age</v>
      </c>
      <c r="K262" t="s">
        <v>30</v>
      </c>
    </row>
    <row r="263" spans="1:11" x14ac:dyDescent="0.25">
      <c r="A263">
        <v>262</v>
      </c>
      <c r="B263" s="19">
        <v>3</v>
      </c>
      <c r="C263" s="18">
        <v>141</v>
      </c>
      <c r="D263" s="18">
        <v>0</v>
      </c>
      <c r="E263" s="18">
        <v>0</v>
      </c>
      <c r="F263" s="18">
        <v>0</v>
      </c>
      <c r="G263" s="18">
        <v>30</v>
      </c>
      <c r="H263" s="2">
        <v>0.76100000000000001</v>
      </c>
      <c r="I263" s="19">
        <v>27</v>
      </c>
      <c r="J263" t="str">
        <f t="shared" si="4"/>
        <v>Adolescent</v>
      </c>
      <c r="K263" t="s">
        <v>29</v>
      </c>
    </row>
    <row r="264" spans="1:11" x14ac:dyDescent="0.25">
      <c r="A264">
        <v>263</v>
      </c>
      <c r="B264" s="19">
        <v>4</v>
      </c>
      <c r="C264" s="18">
        <v>95</v>
      </c>
      <c r="D264" s="18">
        <v>70</v>
      </c>
      <c r="E264" s="18">
        <v>32</v>
      </c>
      <c r="F264" s="18">
        <v>0</v>
      </c>
      <c r="G264" s="18">
        <v>32.1</v>
      </c>
      <c r="H264" s="2">
        <v>0.61199999999999999</v>
      </c>
      <c r="I264" s="19">
        <v>24</v>
      </c>
      <c r="J264" t="str">
        <f t="shared" si="4"/>
        <v>Adolescent</v>
      </c>
      <c r="K264" t="s">
        <v>30</v>
      </c>
    </row>
    <row r="265" spans="1:11" x14ac:dyDescent="0.25">
      <c r="A265">
        <v>264</v>
      </c>
      <c r="B265" s="19">
        <v>3</v>
      </c>
      <c r="C265" s="18">
        <v>142</v>
      </c>
      <c r="D265" s="18">
        <v>80</v>
      </c>
      <c r="E265" s="18">
        <v>15</v>
      </c>
      <c r="F265" s="18">
        <v>0</v>
      </c>
      <c r="G265" s="18">
        <v>32.4</v>
      </c>
      <c r="H265" s="2">
        <v>0.2</v>
      </c>
      <c r="I265" s="19">
        <v>63</v>
      </c>
      <c r="J265" t="str">
        <f t="shared" si="4"/>
        <v>old</v>
      </c>
      <c r="K265" t="s">
        <v>30</v>
      </c>
    </row>
    <row r="266" spans="1:11" x14ac:dyDescent="0.25">
      <c r="A266">
        <v>265</v>
      </c>
      <c r="B266" s="19">
        <v>4</v>
      </c>
      <c r="C266" s="18">
        <v>123</v>
      </c>
      <c r="D266" s="18">
        <v>62</v>
      </c>
      <c r="E266" s="18">
        <v>0</v>
      </c>
      <c r="F266" s="18">
        <v>0</v>
      </c>
      <c r="G266" s="18">
        <v>32</v>
      </c>
      <c r="H266" s="2">
        <v>0.22600000000000001</v>
      </c>
      <c r="I266" s="19">
        <v>35</v>
      </c>
      <c r="J266" t="str">
        <f t="shared" si="4"/>
        <v>Middle Age</v>
      </c>
      <c r="K266" t="s">
        <v>29</v>
      </c>
    </row>
    <row r="267" spans="1:11" x14ac:dyDescent="0.25">
      <c r="A267">
        <v>266</v>
      </c>
      <c r="B267" s="19">
        <v>5</v>
      </c>
      <c r="C267" s="18">
        <v>96</v>
      </c>
      <c r="D267" s="18">
        <v>74</v>
      </c>
      <c r="E267" s="18">
        <v>18</v>
      </c>
      <c r="F267" s="18">
        <v>67</v>
      </c>
      <c r="G267" s="18">
        <v>33.6</v>
      </c>
      <c r="H267" s="2">
        <v>0.997</v>
      </c>
      <c r="I267" s="19">
        <v>43</v>
      </c>
      <c r="J267" t="str">
        <f t="shared" si="4"/>
        <v>Middle Age</v>
      </c>
      <c r="K267" t="s">
        <v>30</v>
      </c>
    </row>
    <row r="268" spans="1:11" x14ac:dyDescent="0.25">
      <c r="A268">
        <v>267</v>
      </c>
      <c r="B268" s="19">
        <v>0</v>
      </c>
      <c r="C268" s="18">
        <v>138</v>
      </c>
      <c r="D268" s="18">
        <v>0</v>
      </c>
      <c r="E268" s="18">
        <v>0</v>
      </c>
      <c r="F268" s="18">
        <v>0</v>
      </c>
      <c r="G268" s="18">
        <v>36.299999999999997</v>
      </c>
      <c r="H268" s="2">
        <v>0.93300000000000005</v>
      </c>
      <c r="I268" s="19">
        <v>25</v>
      </c>
      <c r="J268" t="str">
        <f t="shared" si="4"/>
        <v>Adolescent</v>
      </c>
      <c r="K268" t="s">
        <v>29</v>
      </c>
    </row>
    <row r="269" spans="1:11" x14ac:dyDescent="0.25">
      <c r="A269">
        <v>268</v>
      </c>
      <c r="B269" s="19">
        <v>2</v>
      </c>
      <c r="C269" s="18">
        <v>128</v>
      </c>
      <c r="D269" s="18">
        <v>64</v>
      </c>
      <c r="E269" s="18">
        <v>42</v>
      </c>
      <c r="F269" s="18">
        <v>0</v>
      </c>
      <c r="G269" s="18">
        <v>40</v>
      </c>
      <c r="H269" s="2">
        <v>1.101</v>
      </c>
      <c r="I269" s="19">
        <v>24</v>
      </c>
      <c r="J269" t="str">
        <f t="shared" si="4"/>
        <v>Adolescent</v>
      </c>
      <c r="K269" t="s">
        <v>30</v>
      </c>
    </row>
    <row r="270" spans="1:11" x14ac:dyDescent="0.25">
      <c r="A270">
        <v>269</v>
      </c>
      <c r="B270" s="19">
        <v>0</v>
      </c>
      <c r="C270" s="18">
        <v>102</v>
      </c>
      <c r="D270" s="18">
        <v>52</v>
      </c>
      <c r="E270" s="18">
        <v>0</v>
      </c>
      <c r="F270" s="18">
        <v>0</v>
      </c>
      <c r="G270" s="18">
        <v>25.1</v>
      </c>
      <c r="H270" s="2">
        <v>7.8E-2</v>
      </c>
      <c r="I270" s="19">
        <v>21</v>
      </c>
      <c r="J270" t="str">
        <f t="shared" si="4"/>
        <v>Adolescent</v>
      </c>
      <c r="K270" t="s">
        <v>30</v>
      </c>
    </row>
    <row r="271" spans="1:11" x14ac:dyDescent="0.25">
      <c r="A271">
        <v>270</v>
      </c>
      <c r="B271" s="19">
        <v>2</v>
      </c>
      <c r="C271" s="18">
        <v>146</v>
      </c>
      <c r="D271" s="18">
        <v>0</v>
      </c>
      <c r="E271" s="18">
        <v>0</v>
      </c>
      <c r="F271" s="18">
        <v>0</v>
      </c>
      <c r="G271" s="18">
        <v>27.5</v>
      </c>
      <c r="H271" s="2">
        <v>0.24</v>
      </c>
      <c r="I271" s="19">
        <v>28</v>
      </c>
      <c r="J271" t="str">
        <f t="shared" si="4"/>
        <v>Adolescent</v>
      </c>
      <c r="K271" t="s">
        <v>29</v>
      </c>
    </row>
    <row r="272" spans="1:11" x14ac:dyDescent="0.25">
      <c r="A272">
        <v>271</v>
      </c>
      <c r="B272" s="19">
        <v>10</v>
      </c>
      <c r="C272" s="18">
        <v>101</v>
      </c>
      <c r="D272" s="18">
        <v>86</v>
      </c>
      <c r="E272" s="18">
        <v>37</v>
      </c>
      <c r="F272" s="18">
        <v>0</v>
      </c>
      <c r="G272" s="18">
        <v>45.6</v>
      </c>
      <c r="H272" s="2">
        <v>1.1359999999999999</v>
      </c>
      <c r="I272" s="19">
        <v>38</v>
      </c>
      <c r="J272" t="str">
        <f t="shared" si="4"/>
        <v>Middle Age</v>
      </c>
      <c r="K272" t="s">
        <v>29</v>
      </c>
    </row>
    <row r="273" spans="1:11" x14ac:dyDescent="0.25">
      <c r="A273">
        <v>272</v>
      </c>
      <c r="B273" s="19">
        <v>2</v>
      </c>
      <c r="C273" s="18">
        <v>108</v>
      </c>
      <c r="D273" s="18">
        <v>62</v>
      </c>
      <c r="E273" s="18">
        <v>32</v>
      </c>
      <c r="F273" s="18">
        <v>56</v>
      </c>
      <c r="G273" s="18">
        <v>25.2</v>
      </c>
      <c r="H273" s="2">
        <v>0.128</v>
      </c>
      <c r="I273" s="19">
        <v>21</v>
      </c>
      <c r="J273" t="str">
        <f t="shared" si="4"/>
        <v>Adolescent</v>
      </c>
      <c r="K273" t="s">
        <v>30</v>
      </c>
    </row>
    <row r="274" spans="1:11" x14ac:dyDescent="0.25">
      <c r="A274">
        <v>273</v>
      </c>
      <c r="B274" s="19">
        <v>3</v>
      </c>
      <c r="C274" s="18">
        <v>122</v>
      </c>
      <c r="D274" s="18">
        <v>78</v>
      </c>
      <c r="E274" s="18">
        <v>0</v>
      </c>
      <c r="F274" s="18">
        <v>0</v>
      </c>
      <c r="G274" s="18">
        <v>23</v>
      </c>
      <c r="H274" s="2">
        <v>0.254</v>
      </c>
      <c r="I274" s="19">
        <v>40</v>
      </c>
      <c r="J274" t="str">
        <f t="shared" si="4"/>
        <v>Middle Age</v>
      </c>
      <c r="K274" t="s">
        <v>30</v>
      </c>
    </row>
    <row r="275" spans="1:11" x14ac:dyDescent="0.25">
      <c r="A275">
        <v>274</v>
      </c>
      <c r="B275" s="19">
        <v>1</v>
      </c>
      <c r="C275" s="18">
        <v>71</v>
      </c>
      <c r="D275" s="18">
        <v>78</v>
      </c>
      <c r="E275" s="18">
        <v>50</v>
      </c>
      <c r="F275" s="18">
        <v>45</v>
      </c>
      <c r="G275" s="18">
        <v>33.200000000000003</v>
      </c>
      <c r="H275" s="2">
        <v>0.42199999999999999</v>
      </c>
      <c r="I275" s="19">
        <v>21</v>
      </c>
      <c r="J275" t="str">
        <f t="shared" si="4"/>
        <v>Adolescent</v>
      </c>
      <c r="K275" t="s">
        <v>30</v>
      </c>
    </row>
    <row r="276" spans="1:11" x14ac:dyDescent="0.25">
      <c r="A276">
        <v>275</v>
      </c>
      <c r="B276" s="19">
        <v>13</v>
      </c>
      <c r="C276" s="18">
        <v>106</v>
      </c>
      <c r="D276" s="18">
        <v>70</v>
      </c>
      <c r="E276" s="18">
        <v>0</v>
      </c>
      <c r="F276" s="18">
        <v>0</v>
      </c>
      <c r="G276" s="18">
        <v>34.200000000000003</v>
      </c>
      <c r="H276" s="2">
        <v>0.251</v>
      </c>
      <c r="I276" s="19">
        <v>52</v>
      </c>
      <c r="J276" t="str">
        <f t="shared" si="4"/>
        <v>old</v>
      </c>
      <c r="K276" t="s">
        <v>30</v>
      </c>
    </row>
    <row r="277" spans="1:11" x14ac:dyDescent="0.25">
      <c r="A277">
        <v>276</v>
      </c>
      <c r="B277" s="19">
        <v>2</v>
      </c>
      <c r="C277" s="18">
        <v>100</v>
      </c>
      <c r="D277" s="18">
        <v>70</v>
      </c>
      <c r="E277" s="18">
        <v>52</v>
      </c>
      <c r="F277" s="18">
        <v>57</v>
      </c>
      <c r="G277" s="18">
        <v>40.5</v>
      </c>
      <c r="H277" s="2">
        <v>0.67700000000000005</v>
      </c>
      <c r="I277" s="19">
        <v>25</v>
      </c>
      <c r="J277" t="str">
        <f t="shared" si="4"/>
        <v>Adolescent</v>
      </c>
      <c r="K277" t="s">
        <v>30</v>
      </c>
    </row>
    <row r="278" spans="1:11" x14ac:dyDescent="0.25">
      <c r="A278">
        <v>277</v>
      </c>
      <c r="B278" s="19">
        <v>7</v>
      </c>
      <c r="C278" s="18">
        <v>106</v>
      </c>
      <c r="D278" s="18">
        <v>60</v>
      </c>
      <c r="E278" s="18">
        <v>24</v>
      </c>
      <c r="F278" s="18">
        <v>0</v>
      </c>
      <c r="G278" s="18">
        <v>26.5</v>
      </c>
      <c r="H278" s="2">
        <v>0.29599999999999999</v>
      </c>
      <c r="I278" s="19">
        <v>29</v>
      </c>
      <c r="J278" t="str">
        <f t="shared" si="4"/>
        <v>Adolescent</v>
      </c>
      <c r="K278" t="s">
        <v>29</v>
      </c>
    </row>
    <row r="279" spans="1:11" x14ac:dyDescent="0.25">
      <c r="A279">
        <v>278</v>
      </c>
      <c r="B279" s="19">
        <v>0</v>
      </c>
      <c r="C279" s="18">
        <v>104</v>
      </c>
      <c r="D279" s="18">
        <v>64</v>
      </c>
      <c r="E279" s="18">
        <v>23</v>
      </c>
      <c r="F279" s="18">
        <v>116</v>
      </c>
      <c r="G279" s="18">
        <v>27.8</v>
      </c>
      <c r="H279" s="2">
        <v>0.45400000000000001</v>
      </c>
      <c r="I279" s="19">
        <v>23</v>
      </c>
      <c r="J279" t="str">
        <f t="shared" si="4"/>
        <v>Adolescent</v>
      </c>
      <c r="K279" t="s">
        <v>30</v>
      </c>
    </row>
    <row r="280" spans="1:11" x14ac:dyDescent="0.25">
      <c r="A280">
        <v>279</v>
      </c>
      <c r="B280" s="19">
        <v>5</v>
      </c>
      <c r="C280" s="18">
        <v>114</v>
      </c>
      <c r="D280" s="18">
        <v>74</v>
      </c>
      <c r="E280" s="18">
        <v>0</v>
      </c>
      <c r="F280" s="18">
        <v>0</v>
      </c>
      <c r="G280" s="18">
        <v>24.9</v>
      </c>
      <c r="H280" s="2">
        <v>0.74399999999999999</v>
      </c>
      <c r="I280" s="19">
        <v>57</v>
      </c>
      <c r="J280" t="str">
        <f t="shared" si="4"/>
        <v>old</v>
      </c>
      <c r="K280" t="s">
        <v>30</v>
      </c>
    </row>
    <row r="281" spans="1:11" x14ac:dyDescent="0.25">
      <c r="A281">
        <v>280</v>
      </c>
      <c r="B281" s="19">
        <v>2</v>
      </c>
      <c r="C281" s="18">
        <v>108</v>
      </c>
      <c r="D281" s="18">
        <v>62</v>
      </c>
      <c r="E281" s="18">
        <v>10</v>
      </c>
      <c r="F281" s="18">
        <v>278</v>
      </c>
      <c r="G281" s="18">
        <v>25.3</v>
      </c>
      <c r="H281" s="2">
        <v>0.88100000000000001</v>
      </c>
      <c r="I281" s="19">
        <v>22</v>
      </c>
      <c r="J281" t="str">
        <f t="shared" si="4"/>
        <v>Adolescent</v>
      </c>
      <c r="K281" t="s">
        <v>30</v>
      </c>
    </row>
    <row r="282" spans="1:11" x14ac:dyDescent="0.25">
      <c r="A282">
        <v>281</v>
      </c>
      <c r="B282" s="19">
        <v>0</v>
      </c>
      <c r="C282" s="18">
        <v>146</v>
      </c>
      <c r="D282" s="18">
        <v>70</v>
      </c>
      <c r="E282" s="18">
        <v>0</v>
      </c>
      <c r="F282" s="18">
        <v>0</v>
      </c>
      <c r="G282" s="18">
        <v>37.9</v>
      </c>
      <c r="H282" s="2">
        <v>0.33400000000000002</v>
      </c>
      <c r="I282" s="19">
        <v>28</v>
      </c>
      <c r="J282" t="str">
        <f t="shared" si="4"/>
        <v>Adolescent</v>
      </c>
      <c r="K282" t="s">
        <v>29</v>
      </c>
    </row>
    <row r="283" spans="1:11" x14ac:dyDescent="0.25">
      <c r="A283">
        <v>282</v>
      </c>
      <c r="B283" s="19">
        <v>10</v>
      </c>
      <c r="C283" s="18">
        <v>129</v>
      </c>
      <c r="D283" s="18">
        <v>76</v>
      </c>
      <c r="E283" s="18">
        <v>28</v>
      </c>
      <c r="F283" s="18">
        <v>122</v>
      </c>
      <c r="G283" s="18">
        <v>35.9</v>
      </c>
      <c r="H283" s="2">
        <v>0.28000000000000003</v>
      </c>
      <c r="I283" s="19">
        <v>39</v>
      </c>
      <c r="J283" t="str">
        <f t="shared" si="4"/>
        <v>Middle Age</v>
      </c>
      <c r="K283" t="s">
        <v>30</v>
      </c>
    </row>
    <row r="284" spans="1:11" x14ac:dyDescent="0.25">
      <c r="A284">
        <v>283</v>
      </c>
      <c r="B284" s="19">
        <v>7</v>
      </c>
      <c r="C284" s="18">
        <v>133</v>
      </c>
      <c r="D284" s="18">
        <v>88</v>
      </c>
      <c r="E284" s="18">
        <v>15</v>
      </c>
      <c r="F284" s="18">
        <v>155</v>
      </c>
      <c r="G284" s="18">
        <v>32.4</v>
      </c>
      <c r="H284" s="2">
        <v>0.26200000000000001</v>
      </c>
      <c r="I284" s="19">
        <v>37</v>
      </c>
      <c r="J284" t="str">
        <f t="shared" si="4"/>
        <v>Middle Age</v>
      </c>
      <c r="K284" t="s">
        <v>30</v>
      </c>
    </row>
    <row r="285" spans="1:11" x14ac:dyDescent="0.25">
      <c r="A285">
        <v>284</v>
      </c>
      <c r="B285" s="19">
        <v>7</v>
      </c>
      <c r="C285" s="18">
        <v>161</v>
      </c>
      <c r="D285" s="18">
        <v>86</v>
      </c>
      <c r="E285" s="18">
        <v>0</v>
      </c>
      <c r="F285" s="18">
        <v>0</v>
      </c>
      <c r="G285" s="18">
        <v>30.4</v>
      </c>
      <c r="H285" s="2">
        <v>0.16500000000000001</v>
      </c>
      <c r="I285" s="19">
        <v>47</v>
      </c>
      <c r="J285" t="str">
        <f t="shared" si="4"/>
        <v>Middle Age</v>
      </c>
      <c r="K285" t="s">
        <v>29</v>
      </c>
    </row>
    <row r="286" spans="1:11" x14ac:dyDescent="0.25">
      <c r="A286">
        <v>285</v>
      </c>
      <c r="B286" s="19">
        <v>2</v>
      </c>
      <c r="C286" s="18">
        <v>108</v>
      </c>
      <c r="D286" s="18">
        <v>80</v>
      </c>
      <c r="E286" s="18">
        <v>0</v>
      </c>
      <c r="F286" s="18">
        <v>0</v>
      </c>
      <c r="G286" s="18">
        <v>27</v>
      </c>
      <c r="H286" s="2">
        <v>0.25900000000000001</v>
      </c>
      <c r="I286" s="19">
        <v>52</v>
      </c>
      <c r="J286" t="str">
        <f t="shared" si="4"/>
        <v>old</v>
      </c>
      <c r="K286" t="s">
        <v>29</v>
      </c>
    </row>
    <row r="287" spans="1:11" x14ac:dyDescent="0.25">
      <c r="A287">
        <v>286</v>
      </c>
      <c r="B287" s="19">
        <v>7</v>
      </c>
      <c r="C287" s="18">
        <v>136</v>
      </c>
      <c r="D287" s="18">
        <v>74</v>
      </c>
      <c r="E287" s="18">
        <v>26</v>
      </c>
      <c r="F287" s="18">
        <v>135</v>
      </c>
      <c r="G287" s="18">
        <v>26</v>
      </c>
      <c r="H287" s="2">
        <v>0.64700000000000002</v>
      </c>
      <c r="I287" s="19">
        <v>51</v>
      </c>
      <c r="J287" t="str">
        <f t="shared" si="4"/>
        <v>old</v>
      </c>
      <c r="K287" t="s">
        <v>30</v>
      </c>
    </row>
    <row r="288" spans="1:11" x14ac:dyDescent="0.25">
      <c r="A288">
        <v>287</v>
      </c>
      <c r="B288" s="19">
        <v>5</v>
      </c>
      <c r="C288" s="18">
        <v>155</v>
      </c>
      <c r="D288" s="18">
        <v>84</v>
      </c>
      <c r="E288" s="18">
        <v>44</v>
      </c>
      <c r="F288" s="18">
        <v>545</v>
      </c>
      <c r="G288" s="18">
        <v>38.700000000000003</v>
      </c>
      <c r="H288" s="2">
        <v>0.61899999999999999</v>
      </c>
      <c r="I288" s="19">
        <v>34</v>
      </c>
      <c r="J288" t="str">
        <f t="shared" si="4"/>
        <v>Middle Age</v>
      </c>
      <c r="K288" t="s">
        <v>30</v>
      </c>
    </row>
    <row r="289" spans="1:11" x14ac:dyDescent="0.25">
      <c r="A289">
        <v>288</v>
      </c>
      <c r="B289" s="19">
        <v>1</v>
      </c>
      <c r="C289" s="18">
        <v>119</v>
      </c>
      <c r="D289" s="18">
        <v>86</v>
      </c>
      <c r="E289" s="18">
        <v>39</v>
      </c>
      <c r="F289" s="18">
        <v>220</v>
      </c>
      <c r="G289" s="18">
        <v>45.6</v>
      </c>
      <c r="H289" s="2">
        <v>0.80800000000000005</v>
      </c>
      <c r="I289" s="19">
        <v>29</v>
      </c>
      <c r="J289" t="str">
        <f t="shared" si="4"/>
        <v>Adolescent</v>
      </c>
      <c r="K289" t="s">
        <v>29</v>
      </c>
    </row>
    <row r="290" spans="1:11" x14ac:dyDescent="0.25">
      <c r="A290">
        <v>289</v>
      </c>
      <c r="B290" s="19">
        <v>4</v>
      </c>
      <c r="C290" s="18">
        <v>96</v>
      </c>
      <c r="D290" s="18">
        <v>56</v>
      </c>
      <c r="E290" s="18">
        <v>17</v>
      </c>
      <c r="F290" s="18">
        <v>49</v>
      </c>
      <c r="G290" s="18">
        <v>20.8</v>
      </c>
      <c r="H290" s="2">
        <v>0.34</v>
      </c>
      <c r="I290" s="19">
        <v>26</v>
      </c>
      <c r="J290" t="str">
        <f t="shared" si="4"/>
        <v>Adolescent</v>
      </c>
      <c r="K290" t="s">
        <v>30</v>
      </c>
    </row>
    <row r="291" spans="1:11" x14ac:dyDescent="0.25">
      <c r="A291">
        <v>290</v>
      </c>
      <c r="B291" s="19">
        <v>5</v>
      </c>
      <c r="C291" s="18">
        <v>108</v>
      </c>
      <c r="D291" s="18">
        <v>72</v>
      </c>
      <c r="E291" s="18">
        <v>43</v>
      </c>
      <c r="F291" s="18">
        <v>75</v>
      </c>
      <c r="G291" s="18">
        <v>36.1</v>
      </c>
      <c r="H291" s="2">
        <v>0.26300000000000001</v>
      </c>
      <c r="I291" s="19">
        <v>33</v>
      </c>
      <c r="J291" t="str">
        <f t="shared" si="4"/>
        <v>Middle Age</v>
      </c>
      <c r="K291" t="s">
        <v>30</v>
      </c>
    </row>
    <row r="292" spans="1:11" x14ac:dyDescent="0.25">
      <c r="A292">
        <v>291</v>
      </c>
      <c r="B292" s="19">
        <v>0</v>
      </c>
      <c r="C292" s="18">
        <v>78</v>
      </c>
      <c r="D292" s="18">
        <v>88</v>
      </c>
      <c r="E292" s="18">
        <v>29</v>
      </c>
      <c r="F292" s="18">
        <v>40</v>
      </c>
      <c r="G292" s="18">
        <v>36.9</v>
      </c>
      <c r="H292" s="2">
        <v>0.434</v>
      </c>
      <c r="I292" s="19">
        <v>21</v>
      </c>
      <c r="J292" t="str">
        <f t="shared" si="4"/>
        <v>Adolescent</v>
      </c>
      <c r="K292" t="s">
        <v>30</v>
      </c>
    </row>
    <row r="293" spans="1:11" x14ac:dyDescent="0.25">
      <c r="A293">
        <v>292</v>
      </c>
      <c r="B293" s="19">
        <v>0</v>
      </c>
      <c r="C293" s="18">
        <v>107</v>
      </c>
      <c r="D293" s="18">
        <v>62</v>
      </c>
      <c r="E293" s="18">
        <v>30</v>
      </c>
      <c r="F293" s="18">
        <v>74</v>
      </c>
      <c r="G293" s="18">
        <v>36.6</v>
      </c>
      <c r="H293" s="2">
        <v>0.75700000000000001</v>
      </c>
      <c r="I293" s="19">
        <v>25</v>
      </c>
      <c r="J293" t="str">
        <f t="shared" si="4"/>
        <v>Adolescent</v>
      </c>
      <c r="K293" t="s">
        <v>29</v>
      </c>
    </row>
    <row r="294" spans="1:11" x14ac:dyDescent="0.25">
      <c r="A294">
        <v>293</v>
      </c>
      <c r="B294" s="19">
        <v>2</v>
      </c>
      <c r="C294" s="18">
        <v>128</v>
      </c>
      <c r="D294" s="18">
        <v>78</v>
      </c>
      <c r="E294" s="18">
        <v>37</v>
      </c>
      <c r="F294" s="18">
        <v>182</v>
      </c>
      <c r="G294" s="18">
        <v>43.3</v>
      </c>
      <c r="H294" s="2">
        <v>1.224</v>
      </c>
      <c r="I294" s="19">
        <v>31</v>
      </c>
      <c r="J294" t="str">
        <f t="shared" si="4"/>
        <v>Middle Age</v>
      </c>
      <c r="K294" t="s">
        <v>29</v>
      </c>
    </row>
    <row r="295" spans="1:11" x14ac:dyDescent="0.25">
      <c r="A295">
        <v>294</v>
      </c>
      <c r="B295" s="19">
        <v>1</v>
      </c>
      <c r="C295" s="18">
        <v>128</v>
      </c>
      <c r="D295" s="18">
        <v>48</v>
      </c>
      <c r="E295" s="18">
        <v>45</v>
      </c>
      <c r="F295" s="18">
        <v>194</v>
      </c>
      <c r="G295" s="18">
        <v>40.5</v>
      </c>
      <c r="H295" s="2">
        <v>0.61299999999999999</v>
      </c>
      <c r="I295" s="19">
        <v>24</v>
      </c>
      <c r="J295" t="str">
        <f t="shared" si="4"/>
        <v>Adolescent</v>
      </c>
      <c r="K295" t="s">
        <v>29</v>
      </c>
    </row>
    <row r="296" spans="1:11" x14ac:dyDescent="0.25">
      <c r="A296">
        <v>295</v>
      </c>
      <c r="B296" s="19">
        <v>0</v>
      </c>
      <c r="C296" s="18">
        <v>161</v>
      </c>
      <c r="D296" s="18">
        <v>50</v>
      </c>
      <c r="E296" s="18">
        <v>0</v>
      </c>
      <c r="F296" s="18">
        <v>0</v>
      </c>
      <c r="G296" s="18">
        <v>21.9</v>
      </c>
      <c r="H296" s="2">
        <v>0.254</v>
      </c>
      <c r="I296" s="19">
        <v>65</v>
      </c>
      <c r="J296" t="str">
        <f t="shared" si="4"/>
        <v>old</v>
      </c>
      <c r="K296" t="s">
        <v>30</v>
      </c>
    </row>
    <row r="297" spans="1:11" x14ac:dyDescent="0.25">
      <c r="A297">
        <v>296</v>
      </c>
      <c r="B297" s="19">
        <v>6</v>
      </c>
      <c r="C297" s="18">
        <v>151</v>
      </c>
      <c r="D297" s="18">
        <v>62</v>
      </c>
      <c r="E297" s="18">
        <v>31</v>
      </c>
      <c r="F297" s="18">
        <v>120</v>
      </c>
      <c r="G297" s="18">
        <v>35.5</v>
      </c>
      <c r="H297" s="2">
        <v>0.69199999999999995</v>
      </c>
      <c r="I297" s="19">
        <v>28</v>
      </c>
      <c r="J297" t="str">
        <f t="shared" si="4"/>
        <v>Adolescent</v>
      </c>
      <c r="K297" t="s">
        <v>30</v>
      </c>
    </row>
    <row r="298" spans="1:11" x14ac:dyDescent="0.25">
      <c r="A298">
        <v>297</v>
      </c>
      <c r="B298" s="19">
        <v>2</v>
      </c>
      <c r="C298" s="18">
        <v>146</v>
      </c>
      <c r="D298" s="18">
        <v>70</v>
      </c>
      <c r="E298" s="18">
        <v>38</v>
      </c>
      <c r="F298" s="18">
        <v>360</v>
      </c>
      <c r="G298" s="18">
        <v>28</v>
      </c>
      <c r="H298" s="2">
        <v>0.33700000000000002</v>
      </c>
      <c r="I298" s="19">
        <v>29</v>
      </c>
      <c r="J298" t="str">
        <f t="shared" si="4"/>
        <v>Adolescent</v>
      </c>
      <c r="K298" t="s">
        <v>29</v>
      </c>
    </row>
    <row r="299" spans="1:11" x14ac:dyDescent="0.25">
      <c r="A299">
        <v>298</v>
      </c>
      <c r="B299" s="19">
        <v>0</v>
      </c>
      <c r="C299" s="18">
        <v>126</v>
      </c>
      <c r="D299" s="18">
        <v>84</v>
      </c>
      <c r="E299" s="18">
        <v>29</v>
      </c>
      <c r="F299" s="18">
        <v>215</v>
      </c>
      <c r="G299" s="18">
        <v>30.7</v>
      </c>
      <c r="H299" s="2">
        <v>0.52</v>
      </c>
      <c r="I299" s="19">
        <v>24</v>
      </c>
      <c r="J299" t="str">
        <f t="shared" si="4"/>
        <v>Adolescent</v>
      </c>
      <c r="K299" t="s">
        <v>30</v>
      </c>
    </row>
    <row r="300" spans="1:11" x14ac:dyDescent="0.25">
      <c r="A300">
        <v>299</v>
      </c>
      <c r="B300" s="19">
        <v>14</v>
      </c>
      <c r="C300" s="18">
        <v>100</v>
      </c>
      <c r="D300" s="18">
        <v>78</v>
      </c>
      <c r="E300" s="18">
        <v>25</v>
      </c>
      <c r="F300" s="18">
        <v>184</v>
      </c>
      <c r="G300" s="18">
        <v>36.6</v>
      </c>
      <c r="H300" s="2">
        <v>0.41199999999999998</v>
      </c>
      <c r="I300" s="19">
        <v>46</v>
      </c>
      <c r="J300" t="str">
        <f t="shared" si="4"/>
        <v>Middle Age</v>
      </c>
      <c r="K300" t="s">
        <v>29</v>
      </c>
    </row>
    <row r="301" spans="1:11" x14ac:dyDescent="0.25">
      <c r="A301">
        <v>300</v>
      </c>
      <c r="B301" s="19">
        <v>8</v>
      </c>
      <c r="C301" s="18">
        <v>112</v>
      </c>
      <c r="D301" s="18">
        <v>72</v>
      </c>
      <c r="E301" s="18">
        <v>0</v>
      </c>
      <c r="F301" s="18">
        <v>0</v>
      </c>
      <c r="G301" s="18">
        <v>23.6</v>
      </c>
      <c r="H301" s="2">
        <v>0.84</v>
      </c>
      <c r="I301" s="19">
        <v>58</v>
      </c>
      <c r="J301" t="str">
        <f t="shared" si="4"/>
        <v>old</v>
      </c>
      <c r="K301" t="s">
        <v>30</v>
      </c>
    </row>
    <row r="302" spans="1:11" x14ac:dyDescent="0.25">
      <c r="A302">
        <v>301</v>
      </c>
      <c r="B302" s="19">
        <v>0</v>
      </c>
      <c r="C302" s="18">
        <v>167</v>
      </c>
      <c r="D302" s="18">
        <v>0</v>
      </c>
      <c r="E302" s="18">
        <v>0</v>
      </c>
      <c r="F302" s="18">
        <v>0</v>
      </c>
      <c r="G302" s="18">
        <v>32.299999999999997</v>
      </c>
      <c r="H302" s="2">
        <v>0.83899999999999997</v>
      </c>
      <c r="I302" s="19">
        <v>30</v>
      </c>
      <c r="J302" t="str">
        <f t="shared" si="4"/>
        <v>Adolescent</v>
      </c>
      <c r="K302" t="s">
        <v>29</v>
      </c>
    </row>
    <row r="303" spans="1:11" x14ac:dyDescent="0.25">
      <c r="A303">
        <v>302</v>
      </c>
      <c r="B303" s="19">
        <v>2</v>
      </c>
      <c r="C303" s="18">
        <v>144</v>
      </c>
      <c r="D303" s="18">
        <v>58</v>
      </c>
      <c r="E303" s="18">
        <v>33</v>
      </c>
      <c r="F303" s="18">
        <v>135</v>
      </c>
      <c r="G303" s="18">
        <v>31.6</v>
      </c>
      <c r="H303" s="2">
        <v>0.42199999999999999</v>
      </c>
      <c r="I303" s="19">
        <v>25</v>
      </c>
      <c r="J303" t="str">
        <f t="shared" si="4"/>
        <v>Adolescent</v>
      </c>
      <c r="K303" t="s">
        <v>29</v>
      </c>
    </row>
    <row r="304" spans="1:11" x14ac:dyDescent="0.25">
      <c r="A304">
        <v>303</v>
      </c>
      <c r="B304" s="19">
        <v>5</v>
      </c>
      <c r="C304" s="18">
        <v>77</v>
      </c>
      <c r="D304" s="18">
        <v>82</v>
      </c>
      <c r="E304" s="18">
        <v>41</v>
      </c>
      <c r="F304" s="18">
        <v>42</v>
      </c>
      <c r="G304" s="18">
        <v>35.799999999999997</v>
      </c>
      <c r="H304" s="2">
        <v>0.156</v>
      </c>
      <c r="I304" s="19">
        <v>35</v>
      </c>
      <c r="J304" t="str">
        <f t="shared" si="4"/>
        <v>Middle Age</v>
      </c>
      <c r="K304" t="s">
        <v>30</v>
      </c>
    </row>
    <row r="305" spans="1:11" x14ac:dyDescent="0.25">
      <c r="A305">
        <v>304</v>
      </c>
      <c r="B305" s="19">
        <v>5</v>
      </c>
      <c r="C305" s="18">
        <v>115</v>
      </c>
      <c r="D305" s="18">
        <v>98</v>
      </c>
      <c r="E305" s="18">
        <v>0</v>
      </c>
      <c r="F305" s="18">
        <v>0</v>
      </c>
      <c r="G305" s="18">
        <v>52.9</v>
      </c>
      <c r="H305" s="2">
        <v>0.20899999999999999</v>
      </c>
      <c r="I305" s="19">
        <v>28</v>
      </c>
      <c r="J305" t="str">
        <f t="shared" si="4"/>
        <v>Adolescent</v>
      </c>
      <c r="K305" t="s">
        <v>29</v>
      </c>
    </row>
    <row r="306" spans="1:11" x14ac:dyDescent="0.25">
      <c r="A306">
        <v>305</v>
      </c>
      <c r="B306" s="19">
        <v>3</v>
      </c>
      <c r="C306" s="18">
        <v>150</v>
      </c>
      <c r="D306" s="18">
        <v>76</v>
      </c>
      <c r="E306" s="18">
        <v>0</v>
      </c>
      <c r="F306" s="18">
        <v>0</v>
      </c>
      <c r="G306" s="18">
        <v>21</v>
      </c>
      <c r="H306" s="2">
        <v>0.20699999999999999</v>
      </c>
      <c r="I306" s="19">
        <v>37</v>
      </c>
      <c r="J306" t="str">
        <f t="shared" si="4"/>
        <v>Middle Age</v>
      </c>
      <c r="K306" t="s">
        <v>30</v>
      </c>
    </row>
    <row r="307" spans="1:11" x14ac:dyDescent="0.25">
      <c r="A307">
        <v>306</v>
      </c>
      <c r="B307" s="19">
        <v>2</v>
      </c>
      <c r="C307" s="18">
        <v>120</v>
      </c>
      <c r="D307" s="18">
        <v>76</v>
      </c>
      <c r="E307" s="18">
        <v>37</v>
      </c>
      <c r="F307" s="18">
        <v>105</v>
      </c>
      <c r="G307" s="18">
        <v>39.700000000000003</v>
      </c>
      <c r="H307" s="2">
        <v>0.215</v>
      </c>
      <c r="I307" s="19">
        <v>29</v>
      </c>
      <c r="J307" t="str">
        <f t="shared" si="4"/>
        <v>Adolescent</v>
      </c>
      <c r="K307" t="s">
        <v>30</v>
      </c>
    </row>
    <row r="308" spans="1:11" x14ac:dyDescent="0.25">
      <c r="A308">
        <v>307</v>
      </c>
      <c r="B308" s="19">
        <v>10</v>
      </c>
      <c r="C308" s="18">
        <v>161</v>
      </c>
      <c r="D308" s="18">
        <v>68</v>
      </c>
      <c r="E308" s="18">
        <v>23</v>
      </c>
      <c r="F308" s="18">
        <v>132</v>
      </c>
      <c r="G308" s="18">
        <v>25.5</v>
      </c>
      <c r="H308" s="2">
        <v>0.32600000000000001</v>
      </c>
      <c r="I308" s="19">
        <v>47</v>
      </c>
      <c r="J308" t="str">
        <f t="shared" si="4"/>
        <v>Middle Age</v>
      </c>
      <c r="K308" t="s">
        <v>29</v>
      </c>
    </row>
    <row r="309" spans="1:11" x14ac:dyDescent="0.25">
      <c r="A309">
        <v>308</v>
      </c>
      <c r="B309" s="19">
        <v>0</v>
      </c>
      <c r="C309" s="18">
        <v>137</v>
      </c>
      <c r="D309" s="18">
        <v>68</v>
      </c>
      <c r="E309" s="18">
        <v>14</v>
      </c>
      <c r="F309" s="18">
        <v>148</v>
      </c>
      <c r="G309" s="18">
        <v>24.8</v>
      </c>
      <c r="H309" s="2">
        <v>0.14299999999999999</v>
      </c>
      <c r="I309" s="19">
        <v>21</v>
      </c>
      <c r="J309" t="str">
        <f t="shared" si="4"/>
        <v>Adolescent</v>
      </c>
      <c r="K309" t="s">
        <v>30</v>
      </c>
    </row>
    <row r="310" spans="1:11" x14ac:dyDescent="0.25">
      <c r="A310">
        <v>309</v>
      </c>
      <c r="B310" s="19">
        <v>0</v>
      </c>
      <c r="C310" s="18">
        <v>128</v>
      </c>
      <c r="D310" s="18">
        <v>68</v>
      </c>
      <c r="E310" s="18">
        <v>19</v>
      </c>
      <c r="F310" s="18">
        <v>180</v>
      </c>
      <c r="G310" s="18">
        <v>30.5</v>
      </c>
      <c r="H310" s="2">
        <v>1.391</v>
      </c>
      <c r="I310" s="19">
        <v>25</v>
      </c>
      <c r="J310" t="str">
        <f t="shared" si="4"/>
        <v>Adolescent</v>
      </c>
      <c r="K310" t="s">
        <v>29</v>
      </c>
    </row>
    <row r="311" spans="1:11" x14ac:dyDescent="0.25">
      <c r="A311">
        <v>310</v>
      </c>
      <c r="B311" s="19">
        <v>2</v>
      </c>
      <c r="C311" s="18">
        <v>124</v>
      </c>
      <c r="D311" s="18">
        <v>68</v>
      </c>
      <c r="E311" s="18">
        <v>28</v>
      </c>
      <c r="F311" s="18">
        <v>205</v>
      </c>
      <c r="G311" s="18">
        <v>32.9</v>
      </c>
      <c r="H311" s="2">
        <v>0.875</v>
      </c>
      <c r="I311" s="19">
        <v>30</v>
      </c>
      <c r="J311" t="str">
        <f t="shared" si="4"/>
        <v>Adolescent</v>
      </c>
      <c r="K311" t="s">
        <v>29</v>
      </c>
    </row>
    <row r="312" spans="1:11" x14ac:dyDescent="0.25">
      <c r="A312">
        <v>311</v>
      </c>
      <c r="B312" s="19">
        <v>6</v>
      </c>
      <c r="C312" s="18">
        <v>80</v>
      </c>
      <c r="D312" s="18">
        <v>66</v>
      </c>
      <c r="E312" s="18">
        <v>30</v>
      </c>
      <c r="F312" s="18">
        <v>0</v>
      </c>
      <c r="G312" s="18">
        <v>26.2</v>
      </c>
      <c r="H312" s="2">
        <v>0.313</v>
      </c>
      <c r="I312" s="19">
        <v>41</v>
      </c>
      <c r="J312" t="str">
        <f t="shared" si="4"/>
        <v>Middle Age</v>
      </c>
      <c r="K312" t="s">
        <v>30</v>
      </c>
    </row>
    <row r="313" spans="1:11" x14ac:dyDescent="0.25">
      <c r="A313">
        <v>312</v>
      </c>
      <c r="B313" s="19">
        <v>0</v>
      </c>
      <c r="C313" s="18">
        <v>106</v>
      </c>
      <c r="D313" s="18">
        <v>70</v>
      </c>
      <c r="E313" s="18">
        <v>37</v>
      </c>
      <c r="F313" s="18">
        <v>148</v>
      </c>
      <c r="G313" s="18">
        <v>39.4</v>
      </c>
      <c r="H313" s="2">
        <v>0.60499999999999998</v>
      </c>
      <c r="I313" s="19">
        <v>22</v>
      </c>
      <c r="J313" t="str">
        <f t="shared" si="4"/>
        <v>Adolescent</v>
      </c>
      <c r="K313" t="s">
        <v>30</v>
      </c>
    </row>
    <row r="314" spans="1:11" x14ac:dyDescent="0.25">
      <c r="A314">
        <v>313</v>
      </c>
      <c r="B314" s="19">
        <v>2</v>
      </c>
      <c r="C314" s="18">
        <v>155</v>
      </c>
      <c r="D314" s="18">
        <v>74</v>
      </c>
      <c r="E314" s="18">
        <v>17</v>
      </c>
      <c r="F314" s="18">
        <v>96</v>
      </c>
      <c r="G314" s="18">
        <v>26.6</v>
      </c>
      <c r="H314" s="2">
        <v>0.433</v>
      </c>
      <c r="I314" s="19">
        <v>27</v>
      </c>
      <c r="J314" t="str">
        <f t="shared" si="4"/>
        <v>Adolescent</v>
      </c>
      <c r="K314" t="s">
        <v>29</v>
      </c>
    </row>
    <row r="315" spans="1:11" x14ac:dyDescent="0.25">
      <c r="A315">
        <v>314</v>
      </c>
      <c r="B315" s="19">
        <v>3</v>
      </c>
      <c r="C315" s="18">
        <v>113</v>
      </c>
      <c r="D315" s="18">
        <v>50</v>
      </c>
      <c r="E315" s="18">
        <v>10</v>
      </c>
      <c r="F315" s="18">
        <v>85</v>
      </c>
      <c r="G315" s="18">
        <v>29.5</v>
      </c>
      <c r="H315" s="2">
        <v>0.626</v>
      </c>
      <c r="I315" s="19">
        <v>25</v>
      </c>
      <c r="J315" t="str">
        <f t="shared" si="4"/>
        <v>Adolescent</v>
      </c>
      <c r="K315" t="s">
        <v>30</v>
      </c>
    </row>
    <row r="316" spans="1:11" x14ac:dyDescent="0.25">
      <c r="A316">
        <v>315</v>
      </c>
      <c r="B316" s="19">
        <v>7</v>
      </c>
      <c r="C316" s="18">
        <v>109</v>
      </c>
      <c r="D316" s="18">
        <v>80</v>
      </c>
      <c r="E316" s="18">
        <v>31</v>
      </c>
      <c r="F316" s="18">
        <v>0</v>
      </c>
      <c r="G316" s="18">
        <v>35.9</v>
      </c>
      <c r="H316" s="2">
        <v>1.127</v>
      </c>
      <c r="I316" s="19">
        <v>43</v>
      </c>
      <c r="J316" t="str">
        <f t="shared" si="4"/>
        <v>Middle Age</v>
      </c>
      <c r="K316" t="s">
        <v>29</v>
      </c>
    </row>
    <row r="317" spans="1:11" x14ac:dyDescent="0.25">
      <c r="A317">
        <v>316</v>
      </c>
      <c r="B317" s="19">
        <v>2</v>
      </c>
      <c r="C317" s="18">
        <v>112</v>
      </c>
      <c r="D317" s="18">
        <v>68</v>
      </c>
      <c r="E317" s="18">
        <v>22</v>
      </c>
      <c r="F317" s="18">
        <v>94</v>
      </c>
      <c r="G317" s="18">
        <v>34.1</v>
      </c>
      <c r="H317" s="2">
        <v>0.315</v>
      </c>
      <c r="I317" s="19">
        <v>26</v>
      </c>
      <c r="J317" t="str">
        <f t="shared" si="4"/>
        <v>Adolescent</v>
      </c>
      <c r="K317" t="s">
        <v>30</v>
      </c>
    </row>
    <row r="318" spans="1:11" x14ac:dyDescent="0.25">
      <c r="A318">
        <v>317</v>
      </c>
      <c r="B318" s="19">
        <v>3</v>
      </c>
      <c r="C318" s="18">
        <v>99</v>
      </c>
      <c r="D318" s="18">
        <v>80</v>
      </c>
      <c r="E318" s="18">
        <v>11</v>
      </c>
      <c r="F318" s="18">
        <v>64</v>
      </c>
      <c r="G318" s="18">
        <v>19.3</v>
      </c>
      <c r="H318" s="2">
        <v>0.28399999999999997</v>
      </c>
      <c r="I318" s="19">
        <v>30</v>
      </c>
      <c r="J318" t="str">
        <f t="shared" si="4"/>
        <v>Adolescent</v>
      </c>
      <c r="K318" t="s">
        <v>30</v>
      </c>
    </row>
    <row r="319" spans="1:11" x14ac:dyDescent="0.25">
      <c r="A319">
        <v>318</v>
      </c>
      <c r="B319" s="19">
        <v>3</v>
      </c>
      <c r="C319" s="18">
        <v>182</v>
      </c>
      <c r="D319" s="18">
        <v>74</v>
      </c>
      <c r="E319" s="18">
        <v>0</v>
      </c>
      <c r="F319" s="18">
        <v>0</v>
      </c>
      <c r="G319" s="18">
        <v>30.5</v>
      </c>
      <c r="H319" s="2">
        <v>0.34499999999999997</v>
      </c>
      <c r="I319" s="19">
        <v>29</v>
      </c>
      <c r="J319" t="str">
        <f t="shared" si="4"/>
        <v>Adolescent</v>
      </c>
      <c r="K319" t="s">
        <v>29</v>
      </c>
    </row>
    <row r="320" spans="1:11" x14ac:dyDescent="0.25">
      <c r="A320">
        <v>319</v>
      </c>
      <c r="B320" s="19">
        <v>3</v>
      </c>
      <c r="C320" s="18">
        <v>115</v>
      </c>
      <c r="D320" s="18">
        <v>66</v>
      </c>
      <c r="E320" s="18">
        <v>39</v>
      </c>
      <c r="F320" s="18">
        <v>140</v>
      </c>
      <c r="G320" s="18">
        <v>38.1</v>
      </c>
      <c r="H320" s="2">
        <v>0.15</v>
      </c>
      <c r="I320" s="19">
        <v>28</v>
      </c>
      <c r="J320" t="str">
        <f t="shared" si="4"/>
        <v>Adolescent</v>
      </c>
      <c r="K320" t="s">
        <v>30</v>
      </c>
    </row>
    <row r="321" spans="1:11" x14ac:dyDescent="0.25">
      <c r="A321">
        <v>320</v>
      </c>
      <c r="B321" s="19">
        <v>6</v>
      </c>
      <c r="C321" s="18">
        <v>194</v>
      </c>
      <c r="D321" s="18">
        <v>78</v>
      </c>
      <c r="E321" s="18">
        <v>0</v>
      </c>
      <c r="F321" s="18">
        <v>0</v>
      </c>
      <c r="G321" s="18">
        <v>23.5</v>
      </c>
      <c r="H321" s="2">
        <v>0.129</v>
      </c>
      <c r="I321" s="19">
        <v>59</v>
      </c>
      <c r="J321" t="str">
        <f t="shared" si="4"/>
        <v>old</v>
      </c>
      <c r="K321" t="s">
        <v>29</v>
      </c>
    </row>
    <row r="322" spans="1:11" x14ac:dyDescent="0.25">
      <c r="A322">
        <v>321</v>
      </c>
      <c r="B322" s="19">
        <v>4</v>
      </c>
      <c r="C322" s="18">
        <v>129</v>
      </c>
      <c r="D322" s="18">
        <v>60</v>
      </c>
      <c r="E322" s="18">
        <v>12</v>
      </c>
      <c r="F322" s="18">
        <v>231</v>
      </c>
      <c r="G322" s="18">
        <v>27.5</v>
      </c>
      <c r="H322" s="2">
        <v>0.52700000000000002</v>
      </c>
      <c r="I322" s="19">
        <v>31</v>
      </c>
      <c r="J322" t="str">
        <f t="shared" ref="J322:J385" si="5">IF(I322&gt;49,"old",IF(I322&gt;=31,"Middle Age",IF(I322&lt;31,"Adolescent","Invalid")))</f>
        <v>Middle Age</v>
      </c>
      <c r="K322" t="s">
        <v>30</v>
      </c>
    </row>
    <row r="323" spans="1:11" x14ac:dyDescent="0.25">
      <c r="A323">
        <v>322</v>
      </c>
      <c r="B323" s="19">
        <v>3</v>
      </c>
      <c r="C323" s="18">
        <v>112</v>
      </c>
      <c r="D323" s="18">
        <v>74</v>
      </c>
      <c r="E323" s="18">
        <v>30</v>
      </c>
      <c r="F323" s="18">
        <v>0</v>
      </c>
      <c r="G323" s="18">
        <v>31.6</v>
      </c>
      <c r="H323" s="2">
        <v>0.19700000000000001</v>
      </c>
      <c r="I323" s="19">
        <v>25</v>
      </c>
      <c r="J323" t="str">
        <f t="shared" si="5"/>
        <v>Adolescent</v>
      </c>
      <c r="K323" t="s">
        <v>29</v>
      </c>
    </row>
    <row r="324" spans="1:11" x14ac:dyDescent="0.25">
      <c r="A324">
        <v>323</v>
      </c>
      <c r="B324" s="19">
        <v>0</v>
      </c>
      <c r="C324" s="18">
        <v>124</v>
      </c>
      <c r="D324" s="18">
        <v>70</v>
      </c>
      <c r="E324" s="18">
        <v>20</v>
      </c>
      <c r="F324" s="18">
        <v>0</v>
      </c>
      <c r="G324" s="18">
        <v>27.4</v>
      </c>
      <c r="H324" s="2">
        <v>0.254</v>
      </c>
      <c r="I324" s="19">
        <v>36</v>
      </c>
      <c r="J324" t="str">
        <f t="shared" si="5"/>
        <v>Middle Age</v>
      </c>
      <c r="K324" t="s">
        <v>29</v>
      </c>
    </row>
    <row r="325" spans="1:11" x14ac:dyDescent="0.25">
      <c r="A325">
        <v>324</v>
      </c>
      <c r="B325" s="19">
        <v>13</v>
      </c>
      <c r="C325" s="18">
        <v>152</v>
      </c>
      <c r="D325" s="18">
        <v>90</v>
      </c>
      <c r="E325" s="18">
        <v>33</v>
      </c>
      <c r="F325" s="18">
        <v>29</v>
      </c>
      <c r="G325" s="18">
        <v>26.8</v>
      </c>
      <c r="H325" s="2">
        <v>0.73099999999999998</v>
      </c>
      <c r="I325" s="19">
        <v>43</v>
      </c>
      <c r="J325" t="str">
        <f t="shared" si="5"/>
        <v>Middle Age</v>
      </c>
      <c r="K325" t="s">
        <v>29</v>
      </c>
    </row>
    <row r="326" spans="1:11" x14ac:dyDescent="0.25">
      <c r="A326">
        <v>325</v>
      </c>
      <c r="B326" s="19">
        <v>2</v>
      </c>
      <c r="C326" s="18">
        <v>112</v>
      </c>
      <c r="D326" s="18">
        <v>75</v>
      </c>
      <c r="E326" s="18">
        <v>32</v>
      </c>
      <c r="F326" s="18">
        <v>0</v>
      </c>
      <c r="G326" s="18">
        <v>35.700000000000003</v>
      </c>
      <c r="H326" s="2">
        <v>0.14799999999999999</v>
      </c>
      <c r="I326" s="19">
        <v>21</v>
      </c>
      <c r="J326" t="str">
        <f t="shared" si="5"/>
        <v>Adolescent</v>
      </c>
      <c r="K326" t="s">
        <v>30</v>
      </c>
    </row>
    <row r="327" spans="1:11" x14ac:dyDescent="0.25">
      <c r="A327">
        <v>326</v>
      </c>
      <c r="B327" s="19">
        <v>1</v>
      </c>
      <c r="C327" s="18">
        <v>157</v>
      </c>
      <c r="D327" s="18">
        <v>72</v>
      </c>
      <c r="E327" s="18">
        <v>21</v>
      </c>
      <c r="F327" s="18">
        <v>168</v>
      </c>
      <c r="G327" s="18">
        <v>25.6</v>
      </c>
      <c r="H327" s="2">
        <v>0.123</v>
      </c>
      <c r="I327" s="19">
        <v>24</v>
      </c>
      <c r="J327" t="str">
        <f t="shared" si="5"/>
        <v>Adolescent</v>
      </c>
      <c r="K327" t="s">
        <v>30</v>
      </c>
    </row>
    <row r="328" spans="1:11" x14ac:dyDescent="0.25">
      <c r="A328">
        <v>327</v>
      </c>
      <c r="B328" s="19">
        <v>1</v>
      </c>
      <c r="C328" s="18">
        <v>122</v>
      </c>
      <c r="D328" s="18">
        <v>64</v>
      </c>
      <c r="E328" s="18">
        <v>32</v>
      </c>
      <c r="F328" s="18">
        <v>156</v>
      </c>
      <c r="G328" s="18">
        <v>35.1</v>
      </c>
      <c r="H328" s="2">
        <v>0.69199999999999995</v>
      </c>
      <c r="I328" s="19">
        <v>30</v>
      </c>
      <c r="J328" t="str">
        <f t="shared" si="5"/>
        <v>Adolescent</v>
      </c>
      <c r="K328" t="s">
        <v>29</v>
      </c>
    </row>
    <row r="329" spans="1:11" x14ac:dyDescent="0.25">
      <c r="A329">
        <v>328</v>
      </c>
      <c r="B329" s="19">
        <v>10</v>
      </c>
      <c r="C329" s="18">
        <v>179</v>
      </c>
      <c r="D329" s="18">
        <v>70</v>
      </c>
      <c r="E329" s="18">
        <v>0</v>
      </c>
      <c r="F329" s="18">
        <v>0</v>
      </c>
      <c r="G329" s="18">
        <v>35.1</v>
      </c>
      <c r="H329" s="2">
        <v>0.2</v>
      </c>
      <c r="I329" s="19">
        <v>37</v>
      </c>
      <c r="J329" t="str">
        <f t="shared" si="5"/>
        <v>Middle Age</v>
      </c>
      <c r="K329" t="s">
        <v>30</v>
      </c>
    </row>
    <row r="330" spans="1:11" x14ac:dyDescent="0.25">
      <c r="A330">
        <v>329</v>
      </c>
      <c r="B330" s="19">
        <v>2</v>
      </c>
      <c r="C330" s="18">
        <v>102</v>
      </c>
      <c r="D330" s="18">
        <v>86</v>
      </c>
      <c r="E330" s="18">
        <v>36</v>
      </c>
      <c r="F330" s="18">
        <v>120</v>
      </c>
      <c r="G330" s="18">
        <v>45.5</v>
      </c>
      <c r="H330" s="2">
        <v>0.127</v>
      </c>
      <c r="I330" s="19">
        <v>23</v>
      </c>
      <c r="J330" t="str">
        <f t="shared" si="5"/>
        <v>Adolescent</v>
      </c>
      <c r="K330" t="s">
        <v>29</v>
      </c>
    </row>
    <row r="331" spans="1:11" x14ac:dyDescent="0.25">
      <c r="A331">
        <v>330</v>
      </c>
      <c r="B331" s="19">
        <v>6</v>
      </c>
      <c r="C331" s="18">
        <v>105</v>
      </c>
      <c r="D331" s="18">
        <v>70</v>
      </c>
      <c r="E331" s="18">
        <v>32</v>
      </c>
      <c r="F331" s="18">
        <v>68</v>
      </c>
      <c r="G331" s="18">
        <v>30.8</v>
      </c>
      <c r="H331" s="2">
        <v>0.122</v>
      </c>
      <c r="I331" s="19">
        <v>37</v>
      </c>
      <c r="J331" t="str">
        <f t="shared" si="5"/>
        <v>Middle Age</v>
      </c>
      <c r="K331" t="s">
        <v>30</v>
      </c>
    </row>
    <row r="332" spans="1:11" x14ac:dyDescent="0.25">
      <c r="A332">
        <v>331</v>
      </c>
      <c r="B332" s="19">
        <v>8</v>
      </c>
      <c r="C332" s="18">
        <v>118</v>
      </c>
      <c r="D332" s="18">
        <v>72</v>
      </c>
      <c r="E332" s="18">
        <v>19</v>
      </c>
      <c r="F332" s="18">
        <v>0</v>
      </c>
      <c r="G332" s="18">
        <v>23.1</v>
      </c>
      <c r="H332" s="2">
        <v>1.476</v>
      </c>
      <c r="I332" s="19">
        <v>46</v>
      </c>
      <c r="J332" t="str">
        <f t="shared" si="5"/>
        <v>Middle Age</v>
      </c>
      <c r="K332" t="s">
        <v>30</v>
      </c>
    </row>
    <row r="333" spans="1:11" x14ac:dyDescent="0.25">
      <c r="A333">
        <v>332</v>
      </c>
      <c r="B333" s="19">
        <v>2</v>
      </c>
      <c r="C333" s="18">
        <v>87</v>
      </c>
      <c r="D333" s="18">
        <v>58</v>
      </c>
      <c r="E333" s="18">
        <v>16</v>
      </c>
      <c r="F333" s="18">
        <v>52</v>
      </c>
      <c r="G333" s="18">
        <v>32.700000000000003</v>
      </c>
      <c r="H333" s="2">
        <v>0.16600000000000001</v>
      </c>
      <c r="I333" s="19">
        <v>25</v>
      </c>
      <c r="J333" t="str">
        <f t="shared" si="5"/>
        <v>Adolescent</v>
      </c>
      <c r="K333" t="s">
        <v>30</v>
      </c>
    </row>
    <row r="334" spans="1:11" x14ac:dyDescent="0.25">
      <c r="A334">
        <v>333</v>
      </c>
      <c r="B334" s="19">
        <v>1</v>
      </c>
      <c r="C334" s="18">
        <v>180</v>
      </c>
      <c r="D334" s="18">
        <v>0</v>
      </c>
      <c r="E334" s="18">
        <v>0</v>
      </c>
      <c r="F334" s="18">
        <v>0</v>
      </c>
      <c r="G334" s="18">
        <v>43.3</v>
      </c>
      <c r="H334" s="2">
        <v>0.28199999999999997</v>
      </c>
      <c r="I334" s="19">
        <v>41</v>
      </c>
      <c r="J334" t="str">
        <f t="shared" si="5"/>
        <v>Middle Age</v>
      </c>
      <c r="K334" t="s">
        <v>29</v>
      </c>
    </row>
    <row r="335" spans="1:11" x14ac:dyDescent="0.25">
      <c r="A335">
        <v>334</v>
      </c>
      <c r="B335" s="19">
        <v>12</v>
      </c>
      <c r="C335" s="18">
        <v>106</v>
      </c>
      <c r="D335" s="18">
        <v>80</v>
      </c>
      <c r="E335" s="18">
        <v>0</v>
      </c>
      <c r="F335" s="18">
        <v>0</v>
      </c>
      <c r="G335" s="18">
        <v>23.6</v>
      </c>
      <c r="H335" s="2">
        <v>0.13700000000000001</v>
      </c>
      <c r="I335" s="19">
        <v>44</v>
      </c>
      <c r="J335" t="str">
        <f t="shared" si="5"/>
        <v>Middle Age</v>
      </c>
      <c r="K335" t="s">
        <v>30</v>
      </c>
    </row>
    <row r="336" spans="1:11" x14ac:dyDescent="0.25">
      <c r="A336">
        <v>335</v>
      </c>
      <c r="B336" s="19">
        <v>1</v>
      </c>
      <c r="C336" s="18">
        <v>95</v>
      </c>
      <c r="D336" s="18">
        <v>60</v>
      </c>
      <c r="E336" s="18">
        <v>18</v>
      </c>
      <c r="F336" s="18">
        <v>58</v>
      </c>
      <c r="G336" s="18">
        <v>23.9</v>
      </c>
      <c r="H336" s="2">
        <v>0.26</v>
      </c>
      <c r="I336" s="19">
        <v>22</v>
      </c>
      <c r="J336" t="str">
        <f t="shared" si="5"/>
        <v>Adolescent</v>
      </c>
      <c r="K336" t="s">
        <v>30</v>
      </c>
    </row>
    <row r="337" spans="1:11" x14ac:dyDescent="0.25">
      <c r="A337">
        <v>336</v>
      </c>
      <c r="B337" s="19">
        <v>0</v>
      </c>
      <c r="C337" s="18">
        <v>165</v>
      </c>
      <c r="D337" s="18">
        <v>76</v>
      </c>
      <c r="E337" s="18">
        <v>43</v>
      </c>
      <c r="F337" s="18">
        <v>255</v>
      </c>
      <c r="G337" s="18">
        <v>47.9</v>
      </c>
      <c r="H337" s="2">
        <v>0.25900000000000001</v>
      </c>
      <c r="I337" s="19">
        <v>26</v>
      </c>
      <c r="J337" t="str">
        <f t="shared" si="5"/>
        <v>Adolescent</v>
      </c>
      <c r="K337" t="s">
        <v>30</v>
      </c>
    </row>
    <row r="338" spans="1:11" x14ac:dyDescent="0.25">
      <c r="A338">
        <v>337</v>
      </c>
      <c r="B338" s="19">
        <v>0</v>
      </c>
      <c r="C338" s="18">
        <v>117</v>
      </c>
      <c r="D338" s="18">
        <v>0</v>
      </c>
      <c r="E338" s="18">
        <v>0</v>
      </c>
      <c r="F338" s="18">
        <v>0</v>
      </c>
      <c r="G338" s="18">
        <v>33.799999999999997</v>
      </c>
      <c r="H338" s="2">
        <v>0.93200000000000005</v>
      </c>
      <c r="I338" s="19">
        <v>44</v>
      </c>
      <c r="J338" t="str">
        <f t="shared" si="5"/>
        <v>Middle Age</v>
      </c>
      <c r="K338" t="s">
        <v>30</v>
      </c>
    </row>
    <row r="339" spans="1:11" x14ac:dyDescent="0.25">
      <c r="A339">
        <v>338</v>
      </c>
      <c r="B339" s="19">
        <v>5</v>
      </c>
      <c r="C339" s="18">
        <v>115</v>
      </c>
      <c r="D339" s="18">
        <v>76</v>
      </c>
      <c r="E339" s="18">
        <v>0</v>
      </c>
      <c r="F339" s="18">
        <v>0</v>
      </c>
      <c r="G339" s="18">
        <v>31.2</v>
      </c>
      <c r="H339" s="2">
        <v>0.34300000000000003</v>
      </c>
      <c r="I339" s="19">
        <v>44</v>
      </c>
      <c r="J339" t="str">
        <f t="shared" si="5"/>
        <v>Middle Age</v>
      </c>
      <c r="K339" t="s">
        <v>29</v>
      </c>
    </row>
    <row r="340" spans="1:11" x14ac:dyDescent="0.25">
      <c r="A340">
        <v>339</v>
      </c>
      <c r="B340" s="19">
        <v>9</v>
      </c>
      <c r="C340" s="18">
        <v>152</v>
      </c>
      <c r="D340" s="18">
        <v>78</v>
      </c>
      <c r="E340" s="18">
        <v>34</v>
      </c>
      <c r="F340" s="18">
        <v>171</v>
      </c>
      <c r="G340" s="18">
        <v>34.200000000000003</v>
      </c>
      <c r="H340" s="2">
        <v>0.89300000000000002</v>
      </c>
      <c r="I340" s="19">
        <v>33</v>
      </c>
      <c r="J340" t="str">
        <f t="shared" si="5"/>
        <v>Middle Age</v>
      </c>
      <c r="K340" t="s">
        <v>29</v>
      </c>
    </row>
    <row r="341" spans="1:11" x14ac:dyDescent="0.25">
      <c r="A341">
        <v>340</v>
      </c>
      <c r="B341" s="19">
        <v>7</v>
      </c>
      <c r="C341" s="18">
        <v>178</v>
      </c>
      <c r="D341" s="18">
        <v>84</v>
      </c>
      <c r="E341" s="18">
        <v>0</v>
      </c>
      <c r="F341" s="18">
        <v>0</v>
      </c>
      <c r="G341" s="18">
        <v>39.9</v>
      </c>
      <c r="H341" s="2">
        <v>0.33100000000000002</v>
      </c>
      <c r="I341" s="19">
        <v>41</v>
      </c>
      <c r="J341" t="str">
        <f t="shared" si="5"/>
        <v>Middle Age</v>
      </c>
      <c r="K341" t="s">
        <v>29</v>
      </c>
    </row>
    <row r="342" spans="1:11" x14ac:dyDescent="0.25">
      <c r="A342">
        <v>341</v>
      </c>
      <c r="B342" s="19">
        <v>1</v>
      </c>
      <c r="C342" s="18">
        <v>130</v>
      </c>
      <c r="D342" s="18">
        <v>70</v>
      </c>
      <c r="E342" s="18">
        <v>13</v>
      </c>
      <c r="F342" s="18">
        <v>105</v>
      </c>
      <c r="G342" s="18">
        <v>25.9</v>
      </c>
      <c r="H342" s="2">
        <v>0.47199999999999998</v>
      </c>
      <c r="I342" s="19">
        <v>22</v>
      </c>
      <c r="J342" t="str">
        <f t="shared" si="5"/>
        <v>Adolescent</v>
      </c>
      <c r="K342" t="s">
        <v>30</v>
      </c>
    </row>
    <row r="343" spans="1:11" x14ac:dyDescent="0.25">
      <c r="A343">
        <v>342</v>
      </c>
      <c r="B343" s="19">
        <v>1</v>
      </c>
      <c r="C343" s="18">
        <v>95</v>
      </c>
      <c r="D343" s="18">
        <v>74</v>
      </c>
      <c r="E343" s="18">
        <v>21</v>
      </c>
      <c r="F343" s="18">
        <v>73</v>
      </c>
      <c r="G343" s="18">
        <v>25.9</v>
      </c>
      <c r="H343" s="2">
        <v>0.67300000000000004</v>
      </c>
      <c r="I343" s="19">
        <v>36</v>
      </c>
      <c r="J343" t="str">
        <f t="shared" si="5"/>
        <v>Middle Age</v>
      </c>
      <c r="K343" t="s">
        <v>30</v>
      </c>
    </row>
    <row r="344" spans="1:11" x14ac:dyDescent="0.25">
      <c r="A344">
        <v>343</v>
      </c>
      <c r="B344" s="19">
        <v>1</v>
      </c>
      <c r="C344" s="18">
        <v>0</v>
      </c>
      <c r="D344" s="18">
        <v>68</v>
      </c>
      <c r="E344" s="18">
        <v>35</v>
      </c>
      <c r="F344" s="18">
        <v>0</v>
      </c>
      <c r="G344" s="18">
        <v>32</v>
      </c>
      <c r="H344" s="2">
        <v>0.38900000000000001</v>
      </c>
      <c r="I344" s="19">
        <v>22</v>
      </c>
      <c r="J344" t="str">
        <f t="shared" si="5"/>
        <v>Adolescent</v>
      </c>
      <c r="K344" t="s">
        <v>30</v>
      </c>
    </row>
    <row r="345" spans="1:11" x14ac:dyDescent="0.25">
      <c r="A345">
        <v>344</v>
      </c>
      <c r="B345" s="19">
        <v>5</v>
      </c>
      <c r="C345" s="18">
        <v>122</v>
      </c>
      <c r="D345" s="18">
        <v>86</v>
      </c>
      <c r="E345" s="18">
        <v>0</v>
      </c>
      <c r="F345" s="18">
        <v>0</v>
      </c>
      <c r="G345" s="18">
        <v>34.700000000000003</v>
      </c>
      <c r="H345" s="2">
        <v>0.28999999999999998</v>
      </c>
      <c r="I345" s="19">
        <v>33</v>
      </c>
      <c r="J345" t="str">
        <f t="shared" si="5"/>
        <v>Middle Age</v>
      </c>
      <c r="K345" t="s">
        <v>30</v>
      </c>
    </row>
    <row r="346" spans="1:11" x14ac:dyDescent="0.25">
      <c r="A346">
        <v>345</v>
      </c>
      <c r="B346" s="19">
        <v>8</v>
      </c>
      <c r="C346" s="18">
        <v>95</v>
      </c>
      <c r="D346" s="18">
        <v>72</v>
      </c>
      <c r="E346" s="18">
        <v>0</v>
      </c>
      <c r="F346" s="18">
        <v>0</v>
      </c>
      <c r="G346" s="18">
        <v>36.799999999999997</v>
      </c>
      <c r="H346" s="2">
        <v>0.48499999999999999</v>
      </c>
      <c r="I346" s="19">
        <v>57</v>
      </c>
      <c r="J346" t="str">
        <f t="shared" si="5"/>
        <v>old</v>
      </c>
      <c r="K346" t="s">
        <v>30</v>
      </c>
    </row>
    <row r="347" spans="1:11" x14ac:dyDescent="0.25">
      <c r="A347">
        <v>346</v>
      </c>
      <c r="B347" s="19">
        <v>8</v>
      </c>
      <c r="C347" s="18">
        <v>126</v>
      </c>
      <c r="D347" s="18">
        <v>88</v>
      </c>
      <c r="E347" s="18">
        <v>36</v>
      </c>
      <c r="F347" s="18">
        <v>108</v>
      </c>
      <c r="G347" s="18">
        <v>38.5</v>
      </c>
      <c r="H347" s="2">
        <v>0.34899999999999998</v>
      </c>
      <c r="I347" s="19">
        <v>49</v>
      </c>
      <c r="J347" t="str">
        <f t="shared" si="5"/>
        <v>Middle Age</v>
      </c>
      <c r="K347" t="s">
        <v>30</v>
      </c>
    </row>
    <row r="348" spans="1:11" x14ac:dyDescent="0.25">
      <c r="A348">
        <v>347</v>
      </c>
      <c r="B348" s="19">
        <v>1</v>
      </c>
      <c r="C348" s="18">
        <v>139</v>
      </c>
      <c r="D348" s="18">
        <v>46</v>
      </c>
      <c r="E348" s="18">
        <v>19</v>
      </c>
      <c r="F348" s="18">
        <v>83</v>
      </c>
      <c r="G348" s="18">
        <v>28.7</v>
      </c>
      <c r="H348" s="2">
        <v>0.65400000000000003</v>
      </c>
      <c r="I348" s="19">
        <v>22</v>
      </c>
      <c r="J348" t="str">
        <f t="shared" si="5"/>
        <v>Adolescent</v>
      </c>
      <c r="K348" t="s">
        <v>30</v>
      </c>
    </row>
    <row r="349" spans="1:11" x14ac:dyDescent="0.25">
      <c r="A349">
        <v>348</v>
      </c>
      <c r="B349" s="19">
        <v>3</v>
      </c>
      <c r="C349" s="18">
        <v>116</v>
      </c>
      <c r="D349" s="18">
        <v>0</v>
      </c>
      <c r="E349" s="18">
        <v>0</v>
      </c>
      <c r="F349" s="18">
        <v>0</v>
      </c>
      <c r="G349" s="18">
        <v>23.5</v>
      </c>
      <c r="H349" s="2">
        <v>0.187</v>
      </c>
      <c r="I349" s="19">
        <v>23</v>
      </c>
      <c r="J349" t="str">
        <f t="shared" si="5"/>
        <v>Adolescent</v>
      </c>
      <c r="K349" t="s">
        <v>30</v>
      </c>
    </row>
    <row r="350" spans="1:11" x14ac:dyDescent="0.25">
      <c r="A350">
        <v>349</v>
      </c>
      <c r="B350" s="19">
        <v>3</v>
      </c>
      <c r="C350" s="18">
        <v>99</v>
      </c>
      <c r="D350" s="18">
        <v>62</v>
      </c>
      <c r="E350" s="18">
        <v>19</v>
      </c>
      <c r="F350" s="18">
        <v>74</v>
      </c>
      <c r="G350" s="18">
        <v>21.8</v>
      </c>
      <c r="H350" s="2">
        <v>0.27900000000000003</v>
      </c>
      <c r="I350" s="19">
        <v>26</v>
      </c>
      <c r="J350" t="str">
        <f t="shared" si="5"/>
        <v>Adolescent</v>
      </c>
      <c r="K350" t="s">
        <v>30</v>
      </c>
    </row>
    <row r="351" spans="1:11" x14ac:dyDescent="0.25">
      <c r="A351">
        <v>350</v>
      </c>
      <c r="B351" s="19">
        <v>5</v>
      </c>
      <c r="C351" s="18">
        <v>0</v>
      </c>
      <c r="D351" s="18">
        <v>80</v>
      </c>
      <c r="E351" s="18">
        <v>32</v>
      </c>
      <c r="F351" s="18">
        <v>0</v>
      </c>
      <c r="G351" s="18">
        <v>41</v>
      </c>
      <c r="H351" s="2">
        <v>0.34599999999999997</v>
      </c>
      <c r="I351" s="19">
        <v>37</v>
      </c>
      <c r="J351" t="str">
        <f t="shared" si="5"/>
        <v>Middle Age</v>
      </c>
      <c r="K351" t="s">
        <v>29</v>
      </c>
    </row>
    <row r="352" spans="1:11" x14ac:dyDescent="0.25">
      <c r="A352">
        <v>351</v>
      </c>
      <c r="B352" s="19">
        <v>4</v>
      </c>
      <c r="C352" s="18">
        <v>92</v>
      </c>
      <c r="D352" s="18">
        <v>80</v>
      </c>
      <c r="E352" s="18">
        <v>0</v>
      </c>
      <c r="F352" s="18">
        <v>0</v>
      </c>
      <c r="G352" s="18">
        <v>42.2</v>
      </c>
      <c r="H352" s="2">
        <v>0.23699999999999999</v>
      </c>
      <c r="I352" s="19">
        <v>29</v>
      </c>
      <c r="J352" t="str">
        <f t="shared" si="5"/>
        <v>Adolescent</v>
      </c>
      <c r="K352" t="s">
        <v>30</v>
      </c>
    </row>
    <row r="353" spans="1:11" x14ac:dyDescent="0.25">
      <c r="A353">
        <v>352</v>
      </c>
      <c r="B353" s="19">
        <v>4</v>
      </c>
      <c r="C353" s="18">
        <v>137</v>
      </c>
      <c r="D353" s="18">
        <v>84</v>
      </c>
      <c r="E353" s="18">
        <v>0</v>
      </c>
      <c r="F353" s="18">
        <v>0</v>
      </c>
      <c r="G353" s="18">
        <v>31.2</v>
      </c>
      <c r="H353" s="2">
        <v>0.252</v>
      </c>
      <c r="I353" s="19">
        <v>30</v>
      </c>
      <c r="J353" t="str">
        <f t="shared" si="5"/>
        <v>Adolescent</v>
      </c>
      <c r="K353" t="s">
        <v>30</v>
      </c>
    </row>
    <row r="354" spans="1:11" x14ac:dyDescent="0.25">
      <c r="A354">
        <v>353</v>
      </c>
      <c r="B354" s="19">
        <v>3</v>
      </c>
      <c r="C354" s="18">
        <v>61</v>
      </c>
      <c r="D354" s="18">
        <v>82</v>
      </c>
      <c r="E354" s="18">
        <v>28</v>
      </c>
      <c r="F354" s="18">
        <v>0</v>
      </c>
      <c r="G354" s="18">
        <v>34.4</v>
      </c>
      <c r="H354" s="2">
        <v>0.24299999999999999</v>
      </c>
      <c r="I354" s="19">
        <v>46</v>
      </c>
      <c r="J354" t="str">
        <f t="shared" si="5"/>
        <v>Middle Age</v>
      </c>
      <c r="K354" t="s">
        <v>30</v>
      </c>
    </row>
    <row r="355" spans="1:11" x14ac:dyDescent="0.25">
      <c r="A355">
        <v>354</v>
      </c>
      <c r="B355" s="19">
        <v>1</v>
      </c>
      <c r="C355" s="18">
        <v>90</v>
      </c>
      <c r="D355" s="18">
        <v>62</v>
      </c>
      <c r="E355" s="18">
        <v>12</v>
      </c>
      <c r="F355" s="18">
        <v>43</v>
      </c>
      <c r="G355" s="18">
        <v>27.2</v>
      </c>
      <c r="H355" s="2">
        <v>0.57999999999999996</v>
      </c>
      <c r="I355" s="19">
        <v>24</v>
      </c>
      <c r="J355" t="str">
        <f t="shared" si="5"/>
        <v>Adolescent</v>
      </c>
      <c r="K355" t="s">
        <v>30</v>
      </c>
    </row>
    <row r="356" spans="1:11" x14ac:dyDescent="0.25">
      <c r="A356">
        <v>355</v>
      </c>
      <c r="B356" s="19">
        <v>3</v>
      </c>
      <c r="C356" s="18">
        <v>90</v>
      </c>
      <c r="D356" s="18">
        <v>78</v>
      </c>
      <c r="E356" s="18">
        <v>0</v>
      </c>
      <c r="F356" s="18">
        <v>0</v>
      </c>
      <c r="G356" s="18">
        <v>42.7</v>
      </c>
      <c r="H356" s="2">
        <v>0.55900000000000005</v>
      </c>
      <c r="I356" s="19">
        <v>21</v>
      </c>
      <c r="J356" t="str">
        <f t="shared" si="5"/>
        <v>Adolescent</v>
      </c>
      <c r="K356" t="s">
        <v>30</v>
      </c>
    </row>
    <row r="357" spans="1:11" x14ac:dyDescent="0.25">
      <c r="A357">
        <v>356</v>
      </c>
      <c r="B357" s="19">
        <v>9</v>
      </c>
      <c r="C357" s="18">
        <v>165</v>
      </c>
      <c r="D357" s="18">
        <v>88</v>
      </c>
      <c r="E357" s="18">
        <v>0</v>
      </c>
      <c r="F357" s="18">
        <v>0</v>
      </c>
      <c r="G357" s="18">
        <v>30.4</v>
      </c>
      <c r="H357" s="2">
        <v>0.30199999999999999</v>
      </c>
      <c r="I357" s="19">
        <v>49</v>
      </c>
      <c r="J357" t="str">
        <f t="shared" si="5"/>
        <v>Middle Age</v>
      </c>
      <c r="K357" t="s">
        <v>29</v>
      </c>
    </row>
    <row r="358" spans="1:11" x14ac:dyDescent="0.25">
      <c r="A358">
        <v>357</v>
      </c>
      <c r="B358" s="19">
        <v>1</v>
      </c>
      <c r="C358" s="18">
        <v>125</v>
      </c>
      <c r="D358" s="18">
        <v>50</v>
      </c>
      <c r="E358" s="18">
        <v>40</v>
      </c>
      <c r="F358" s="18">
        <v>167</v>
      </c>
      <c r="G358" s="18">
        <v>33.299999999999997</v>
      </c>
      <c r="H358" s="2">
        <v>0.96199999999999997</v>
      </c>
      <c r="I358" s="19">
        <v>28</v>
      </c>
      <c r="J358" t="str">
        <f t="shared" si="5"/>
        <v>Adolescent</v>
      </c>
      <c r="K358" t="s">
        <v>29</v>
      </c>
    </row>
    <row r="359" spans="1:11" x14ac:dyDescent="0.25">
      <c r="A359">
        <v>358</v>
      </c>
      <c r="B359" s="19">
        <v>13</v>
      </c>
      <c r="C359" s="18">
        <v>129</v>
      </c>
      <c r="D359" s="18">
        <v>0</v>
      </c>
      <c r="E359" s="18">
        <v>30</v>
      </c>
      <c r="F359" s="18">
        <v>0</v>
      </c>
      <c r="G359" s="18">
        <v>39.9</v>
      </c>
      <c r="H359" s="2">
        <v>0.56899999999999995</v>
      </c>
      <c r="I359" s="19">
        <v>44</v>
      </c>
      <c r="J359" t="str">
        <f t="shared" si="5"/>
        <v>Middle Age</v>
      </c>
      <c r="K359" t="s">
        <v>29</v>
      </c>
    </row>
    <row r="360" spans="1:11" x14ac:dyDescent="0.25">
      <c r="A360">
        <v>359</v>
      </c>
      <c r="B360" s="19">
        <v>12</v>
      </c>
      <c r="C360" s="18">
        <v>88</v>
      </c>
      <c r="D360" s="18">
        <v>74</v>
      </c>
      <c r="E360" s="18">
        <v>40</v>
      </c>
      <c r="F360" s="18">
        <v>54</v>
      </c>
      <c r="G360" s="18">
        <v>35.299999999999997</v>
      </c>
      <c r="H360" s="2">
        <v>0.378</v>
      </c>
      <c r="I360" s="19">
        <v>48</v>
      </c>
      <c r="J360" t="str">
        <f t="shared" si="5"/>
        <v>Middle Age</v>
      </c>
      <c r="K360" t="s">
        <v>30</v>
      </c>
    </row>
    <row r="361" spans="1:11" x14ac:dyDescent="0.25">
      <c r="A361">
        <v>360</v>
      </c>
      <c r="B361" s="19">
        <v>1</v>
      </c>
      <c r="C361" s="18">
        <v>196</v>
      </c>
      <c r="D361" s="18">
        <v>76</v>
      </c>
      <c r="E361" s="18">
        <v>36</v>
      </c>
      <c r="F361" s="18">
        <v>249</v>
      </c>
      <c r="G361" s="18">
        <v>36.5</v>
      </c>
      <c r="H361" s="2">
        <v>0.875</v>
      </c>
      <c r="I361" s="19">
        <v>29</v>
      </c>
      <c r="J361" t="str">
        <f t="shared" si="5"/>
        <v>Adolescent</v>
      </c>
      <c r="K361" t="s">
        <v>29</v>
      </c>
    </row>
    <row r="362" spans="1:11" x14ac:dyDescent="0.25">
      <c r="A362">
        <v>361</v>
      </c>
      <c r="B362" s="19">
        <v>5</v>
      </c>
      <c r="C362" s="18">
        <v>189</v>
      </c>
      <c r="D362" s="18">
        <v>64</v>
      </c>
      <c r="E362" s="18">
        <v>33</v>
      </c>
      <c r="F362" s="18">
        <v>325</v>
      </c>
      <c r="G362" s="18">
        <v>31.2</v>
      </c>
      <c r="H362" s="2">
        <v>0.58299999999999996</v>
      </c>
      <c r="I362" s="19">
        <v>29</v>
      </c>
      <c r="J362" t="str">
        <f t="shared" si="5"/>
        <v>Adolescent</v>
      </c>
      <c r="K362" t="s">
        <v>29</v>
      </c>
    </row>
    <row r="363" spans="1:11" x14ac:dyDescent="0.25">
      <c r="A363">
        <v>362</v>
      </c>
      <c r="B363" s="19">
        <v>5</v>
      </c>
      <c r="C363" s="18">
        <v>158</v>
      </c>
      <c r="D363" s="18">
        <v>70</v>
      </c>
      <c r="E363" s="18">
        <v>0</v>
      </c>
      <c r="F363" s="18">
        <v>0</v>
      </c>
      <c r="G363" s="18">
        <v>29.8</v>
      </c>
      <c r="H363" s="2">
        <v>0.20699999999999999</v>
      </c>
      <c r="I363" s="19">
        <v>63</v>
      </c>
      <c r="J363" t="str">
        <f t="shared" si="5"/>
        <v>old</v>
      </c>
      <c r="K363" t="s">
        <v>30</v>
      </c>
    </row>
    <row r="364" spans="1:11" x14ac:dyDescent="0.25">
      <c r="A364">
        <v>363</v>
      </c>
      <c r="B364" s="19">
        <v>5</v>
      </c>
      <c r="C364" s="18">
        <v>103</v>
      </c>
      <c r="D364" s="18">
        <v>108</v>
      </c>
      <c r="E364" s="18">
        <v>37</v>
      </c>
      <c r="F364" s="18">
        <v>0</v>
      </c>
      <c r="G364" s="18">
        <v>39.200000000000003</v>
      </c>
      <c r="H364" s="2">
        <v>0.30499999999999999</v>
      </c>
      <c r="I364" s="19">
        <v>65</v>
      </c>
      <c r="J364" t="str">
        <f t="shared" si="5"/>
        <v>old</v>
      </c>
      <c r="K364" t="s">
        <v>30</v>
      </c>
    </row>
    <row r="365" spans="1:11" x14ac:dyDescent="0.25">
      <c r="A365">
        <v>364</v>
      </c>
      <c r="B365" s="19">
        <v>4</v>
      </c>
      <c r="C365" s="18">
        <v>146</v>
      </c>
      <c r="D365" s="18">
        <v>78</v>
      </c>
      <c r="E365" s="18">
        <v>0</v>
      </c>
      <c r="F365" s="18">
        <v>0</v>
      </c>
      <c r="G365" s="18">
        <v>38.5</v>
      </c>
      <c r="H365" s="2">
        <v>0.52</v>
      </c>
      <c r="I365" s="19">
        <v>67</v>
      </c>
      <c r="J365" t="str">
        <f t="shared" si="5"/>
        <v>old</v>
      </c>
      <c r="K365" t="s">
        <v>29</v>
      </c>
    </row>
    <row r="366" spans="1:11" x14ac:dyDescent="0.25">
      <c r="A366">
        <v>365</v>
      </c>
      <c r="B366" s="19">
        <v>4</v>
      </c>
      <c r="C366" s="18">
        <v>147</v>
      </c>
      <c r="D366" s="18">
        <v>74</v>
      </c>
      <c r="E366" s="18">
        <v>25</v>
      </c>
      <c r="F366" s="18">
        <v>293</v>
      </c>
      <c r="G366" s="18">
        <v>34.9</v>
      </c>
      <c r="H366" s="2">
        <v>0.38500000000000001</v>
      </c>
      <c r="I366" s="19">
        <v>30</v>
      </c>
      <c r="J366" t="str">
        <f t="shared" si="5"/>
        <v>Adolescent</v>
      </c>
      <c r="K366" t="s">
        <v>30</v>
      </c>
    </row>
    <row r="367" spans="1:11" x14ac:dyDescent="0.25">
      <c r="A367">
        <v>366</v>
      </c>
      <c r="B367" s="19">
        <v>5</v>
      </c>
      <c r="C367" s="18">
        <v>99</v>
      </c>
      <c r="D367" s="18">
        <v>54</v>
      </c>
      <c r="E367" s="18">
        <v>28</v>
      </c>
      <c r="F367" s="18">
        <v>83</v>
      </c>
      <c r="G367" s="18">
        <v>34</v>
      </c>
      <c r="H367" s="2">
        <v>0.499</v>
      </c>
      <c r="I367" s="19">
        <v>30</v>
      </c>
      <c r="J367" t="str">
        <f t="shared" si="5"/>
        <v>Adolescent</v>
      </c>
      <c r="K367" t="s">
        <v>30</v>
      </c>
    </row>
    <row r="368" spans="1:11" x14ac:dyDescent="0.25">
      <c r="A368">
        <v>367</v>
      </c>
      <c r="B368" s="19">
        <v>6</v>
      </c>
      <c r="C368" s="18">
        <v>124</v>
      </c>
      <c r="D368" s="18">
        <v>72</v>
      </c>
      <c r="E368" s="18">
        <v>0</v>
      </c>
      <c r="F368" s="18">
        <v>0</v>
      </c>
      <c r="G368" s="18">
        <v>27.6</v>
      </c>
      <c r="H368" s="2">
        <v>0.36799999999999999</v>
      </c>
      <c r="I368" s="19">
        <v>29</v>
      </c>
      <c r="J368" t="str">
        <f t="shared" si="5"/>
        <v>Adolescent</v>
      </c>
      <c r="K368" t="s">
        <v>29</v>
      </c>
    </row>
    <row r="369" spans="1:11" x14ac:dyDescent="0.25">
      <c r="A369">
        <v>368</v>
      </c>
      <c r="B369" s="19">
        <v>0</v>
      </c>
      <c r="C369" s="18">
        <v>101</v>
      </c>
      <c r="D369" s="18">
        <v>64</v>
      </c>
      <c r="E369" s="18">
        <v>17</v>
      </c>
      <c r="F369" s="18">
        <v>0</v>
      </c>
      <c r="G369" s="18">
        <v>21</v>
      </c>
      <c r="H369" s="2">
        <v>0.252</v>
      </c>
      <c r="I369" s="19">
        <v>21</v>
      </c>
      <c r="J369" t="str">
        <f t="shared" si="5"/>
        <v>Adolescent</v>
      </c>
      <c r="K369" t="s">
        <v>30</v>
      </c>
    </row>
    <row r="370" spans="1:11" x14ac:dyDescent="0.25">
      <c r="A370">
        <v>369</v>
      </c>
      <c r="B370" s="19">
        <v>3</v>
      </c>
      <c r="C370" s="18">
        <v>81</v>
      </c>
      <c r="D370" s="18">
        <v>86</v>
      </c>
      <c r="E370" s="18">
        <v>16</v>
      </c>
      <c r="F370" s="18">
        <v>66</v>
      </c>
      <c r="G370" s="18">
        <v>27.5</v>
      </c>
      <c r="H370" s="2">
        <v>0.30599999999999999</v>
      </c>
      <c r="I370" s="19">
        <v>22</v>
      </c>
      <c r="J370" t="str">
        <f t="shared" si="5"/>
        <v>Adolescent</v>
      </c>
      <c r="K370" t="s">
        <v>30</v>
      </c>
    </row>
    <row r="371" spans="1:11" x14ac:dyDescent="0.25">
      <c r="A371">
        <v>370</v>
      </c>
      <c r="B371" s="19">
        <v>1</v>
      </c>
      <c r="C371" s="18">
        <v>133</v>
      </c>
      <c r="D371" s="18">
        <v>102</v>
      </c>
      <c r="E371" s="18">
        <v>28</v>
      </c>
      <c r="F371" s="18">
        <v>140</v>
      </c>
      <c r="G371" s="18">
        <v>32.799999999999997</v>
      </c>
      <c r="H371" s="2">
        <v>0.23400000000000001</v>
      </c>
      <c r="I371" s="19">
        <v>45</v>
      </c>
      <c r="J371" t="str">
        <f t="shared" si="5"/>
        <v>Middle Age</v>
      </c>
      <c r="K371" t="s">
        <v>29</v>
      </c>
    </row>
    <row r="372" spans="1:11" x14ac:dyDescent="0.25">
      <c r="A372">
        <v>371</v>
      </c>
      <c r="B372" s="19">
        <v>3</v>
      </c>
      <c r="C372" s="18">
        <v>173</v>
      </c>
      <c r="D372" s="18">
        <v>82</v>
      </c>
      <c r="E372" s="18">
        <v>48</v>
      </c>
      <c r="F372" s="18">
        <v>465</v>
      </c>
      <c r="G372" s="18">
        <v>38.4</v>
      </c>
      <c r="H372" s="2">
        <v>2.137</v>
      </c>
      <c r="I372" s="19">
        <v>25</v>
      </c>
      <c r="J372" t="str">
        <f t="shared" si="5"/>
        <v>Adolescent</v>
      </c>
      <c r="K372" t="s">
        <v>29</v>
      </c>
    </row>
    <row r="373" spans="1:11" x14ac:dyDescent="0.25">
      <c r="A373">
        <v>372</v>
      </c>
      <c r="B373" s="19">
        <v>0</v>
      </c>
      <c r="C373" s="18">
        <v>118</v>
      </c>
      <c r="D373" s="18">
        <v>64</v>
      </c>
      <c r="E373" s="18">
        <v>23</v>
      </c>
      <c r="F373" s="18">
        <v>89</v>
      </c>
      <c r="G373" s="18">
        <v>0</v>
      </c>
      <c r="H373" s="2">
        <v>1.7310000000000001</v>
      </c>
      <c r="I373" s="19">
        <v>21</v>
      </c>
      <c r="J373" t="str">
        <f t="shared" si="5"/>
        <v>Adolescent</v>
      </c>
      <c r="K373" t="s">
        <v>30</v>
      </c>
    </row>
    <row r="374" spans="1:11" x14ac:dyDescent="0.25">
      <c r="A374">
        <v>373</v>
      </c>
      <c r="B374" s="19">
        <v>0</v>
      </c>
      <c r="C374" s="18">
        <v>84</v>
      </c>
      <c r="D374" s="18">
        <v>64</v>
      </c>
      <c r="E374" s="18">
        <v>22</v>
      </c>
      <c r="F374" s="18">
        <v>66</v>
      </c>
      <c r="G374" s="18">
        <v>35.799999999999997</v>
      </c>
      <c r="H374" s="2">
        <v>0.54500000000000004</v>
      </c>
      <c r="I374" s="19">
        <v>21</v>
      </c>
      <c r="J374" t="str">
        <f t="shared" si="5"/>
        <v>Adolescent</v>
      </c>
      <c r="K374" t="s">
        <v>30</v>
      </c>
    </row>
    <row r="375" spans="1:11" x14ac:dyDescent="0.25">
      <c r="A375">
        <v>374</v>
      </c>
      <c r="B375" s="19">
        <v>2</v>
      </c>
      <c r="C375" s="18">
        <v>105</v>
      </c>
      <c r="D375" s="18">
        <v>58</v>
      </c>
      <c r="E375" s="18">
        <v>40</v>
      </c>
      <c r="F375" s="18">
        <v>94</v>
      </c>
      <c r="G375" s="18">
        <v>34.9</v>
      </c>
      <c r="H375" s="2">
        <v>0.22500000000000001</v>
      </c>
      <c r="I375" s="19">
        <v>25</v>
      </c>
      <c r="J375" t="str">
        <f t="shared" si="5"/>
        <v>Adolescent</v>
      </c>
      <c r="K375" t="s">
        <v>30</v>
      </c>
    </row>
    <row r="376" spans="1:11" x14ac:dyDescent="0.25">
      <c r="A376">
        <v>375</v>
      </c>
      <c r="B376" s="19">
        <v>2</v>
      </c>
      <c r="C376" s="18">
        <v>122</v>
      </c>
      <c r="D376" s="18">
        <v>52</v>
      </c>
      <c r="E376" s="18">
        <v>43</v>
      </c>
      <c r="F376" s="18">
        <v>158</v>
      </c>
      <c r="G376" s="18">
        <v>36.200000000000003</v>
      </c>
      <c r="H376" s="2">
        <v>0.81599999999999995</v>
      </c>
      <c r="I376" s="19">
        <v>28</v>
      </c>
      <c r="J376" t="str">
        <f t="shared" si="5"/>
        <v>Adolescent</v>
      </c>
      <c r="K376" t="s">
        <v>30</v>
      </c>
    </row>
    <row r="377" spans="1:11" x14ac:dyDescent="0.25">
      <c r="A377">
        <v>376</v>
      </c>
      <c r="B377" s="19">
        <v>12</v>
      </c>
      <c r="C377" s="18">
        <v>140</v>
      </c>
      <c r="D377" s="18">
        <v>82</v>
      </c>
      <c r="E377" s="18">
        <v>43</v>
      </c>
      <c r="F377" s="18">
        <v>325</v>
      </c>
      <c r="G377" s="18">
        <v>39.200000000000003</v>
      </c>
      <c r="H377" s="2">
        <v>0.52800000000000002</v>
      </c>
      <c r="I377" s="19">
        <v>58</v>
      </c>
      <c r="J377" t="str">
        <f t="shared" si="5"/>
        <v>old</v>
      </c>
      <c r="K377" t="s">
        <v>29</v>
      </c>
    </row>
    <row r="378" spans="1:11" x14ac:dyDescent="0.25">
      <c r="A378">
        <v>377</v>
      </c>
      <c r="B378" s="19">
        <v>0</v>
      </c>
      <c r="C378" s="18">
        <v>98</v>
      </c>
      <c r="D378" s="18">
        <v>82</v>
      </c>
      <c r="E378" s="18">
        <v>15</v>
      </c>
      <c r="F378" s="18">
        <v>84</v>
      </c>
      <c r="G378" s="18">
        <v>25.2</v>
      </c>
      <c r="H378" s="2">
        <v>0.29899999999999999</v>
      </c>
      <c r="I378" s="19">
        <v>22</v>
      </c>
      <c r="J378" t="str">
        <f t="shared" si="5"/>
        <v>Adolescent</v>
      </c>
      <c r="K378" t="s">
        <v>30</v>
      </c>
    </row>
    <row r="379" spans="1:11" x14ac:dyDescent="0.25">
      <c r="A379">
        <v>378</v>
      </c>
      <c r="B379" s="19">
        <v>1</v>
      </c>
      <c r="C379" s="18">
        <v>87</v>
      </c>
      <c r="D379" s="18">
        <v>60</v>
      </c>
      <c r="E379" s="18">
        <v>37</v>
      </c>
      <c r="F379" s="18">
        <v>75</v>
      </c>
      <c r="G379" s="18">
        <v>37.200000000000003</v>
      </c>
      <c r="H379" s="2">
        <v>0.50900000000000001</v>
      </c>
      <c r="I379" s="19">
        <v>22</v>
      </c>
      <c r="J379" t="str">
        <f t="shared" si="5"/>
        <v>Adolescent</v>
      </c>
      <c r="K379" t="s">
        <v>30</v>
      </c>
    </row>
    <row r="380" spans="1:11" x14ac:dyDescent="0.25">
      <c r="A380">
        <v>379</v>
      </c>
      <c r="B380" s="19">
        <v>4</v>
      </c>
      <c r="C380" s="18">
        <v>156</v>
      </c>
      <c r="D380" s="18">
        <v>75</v>
      </c>
      <c r="E380" s="18">
        <v>0</v>
      </c>
      <c r="F380" s="18">
        <v>0</v>
      </c>
      <c r="G380" s="18">
        <v>48.3</v>
      </c>
      <c r="H380" s="2">
        <v>0.23799999999999999</v>
      </c>
      <c r="I380" s="19">
        <v>32</v>
      </c>
      <c r="J380" t="str">
        <f t="shared" si="5"/>
        <v>Middle Age</v>
      </c>
      <c r="K380" t="s">
        <v>29</v>
      </c>
    </row>
    <row r="381" spans="1:11" x14ac:dyDescent="0.25">
      <c r="A381">
        <v>380</v>
      </c>
      <c r="B381" s="19">
        <v>0</v>
      </c>
      <c r="C381" s="18">
        <v>93</v>
      </c>
      <c r="D381" s="18">
        <v>100</v>
      </c>
      <c r="E381" s="18">
        <v>39</v>
      </c>
      <c r="F381" s="18">
        <v>72</v>
      </c>
      <c r="G381" s="18">
        <v>43.4</v>
      </c>
      <c r="H381" s="2">
        <v>1.0209999999999999</v>
      </c>
      <c r="I381" s="19">
        <v>35</v>
      </c>
      <c r="J381" t="str">
        <f t="shared" si="5"/>
        <v>Middle Age</v>
      </c>
      <c r="K381" t="s">
        <v>30</v>
      </c>
    </row>
    <row r="382" spans="1:11" x14ac:dyDescent="0.25">
      <c r="A382">
        <v>381</v>
      </c>
      <c r="B382" s="19">
        <v>1</v>
      </c>
      <c r="C382" s="18">
        <v>107</v>
      </c>
      <c r="D382" s="18">
        <v>72</v>
      </c>
      <c r="E382" s="18">
        <v>30</v>
      </c>
      <c r="F382" s="18">
        <v>82</v>
      </c>
      <c r="G382" s="18">
        <v>30.8</v>
      </c>
      <c r="H382" s="2">
        <v>0.82099999999999995</v>
      </c>
      <c r="I382" s="19">
        <v>24</v>
      </c>
      <c r="J382" t="str">
        <f t="shared" si="5"/>
        <v>Adolescent</v>
      </c>
      <c r="K382" t="s">
        <v>30</v>
      </c>
    </row>
    <row r="383" spans="1:11" x14ac:dyDescent="0.25">
      <c r="A383">
        <v>382</v>
      </c>
      <c r="B383" s="19">
        <v>0</v>
      </c>
      <c r="C383" s="18">
        <v>105</v>
      </c>
      <c r="D383" s="18">
        <v>68</v>
      </c>
      <c r="E383" s="18">
        <v>22</v>
      </c>
      <c r="F383" s="18">
        <v>0</v>
      </c>
      <c r="G383" s="18">
        <v>20</v>
      </c>
      <c r="H383" s="2">
        <v>0.23599999999999999</v>
      </c>
      <c r="I383" s="19">
        <v>22</v>
      </c>
      <c r="J383" t="str">
        <f t="shared" si="5"/>
        <v>Adolescent</v>
      </c>
      <c r="K383" t="s">
        <v>30</v>
      </c>
    </row>
    <row r="384" spans="1:11" x14ac:dyDescent="0.25">
      <c r="A384">
        <v>383</v>
      </c>
      <c r="B384" s="19">
        <v>1</v>
      </c>
      <c r="C384" s="18">
        <v>109</v>
      </c>
      <c r="D384" s="18">
        <v>60</v>
      </c>
      <c r="E384" s="18">
        <v>8</v>
      </c>
      <c r="F384" s="18">
        <v>182</v>
      </c>
      <c r="G384" s="18">
        <v>25.4</v>
      </c>
      <c r="H384" s="2">
        <v>0.94699999999999995</v>
      </c>
      <c r="I384" s="19">
        <v>21</v>
      </c>
      <c r="J384" t="str">
        <f t="shared" si="5"/>
        <v>Adolescent</v>
      </c>
      <c r="K384" t="s">
        <v>30</v>
      </c>
    </row>
    <row r="385" spans="1:11" x14ac:dyDescent="0.25">
      <c r="A385">
        <v>384</v>
      </c>
      <c r="B385" s="19">
        <v>1</v>
      </c>
      <c r="C385" s="18">
        <v>90</v>
      </c>
      <c r="D385" s="18">
        <v>62</v>
      </c>
      <c r="E385" s="18">
        <v>18</v>
      </c>
      <c r="F385" s="18">
        <v>59</v>
      </c>
      <c r="G385" s="18">
        <v>25.1</v>
      </c>
      <c r="H385" s="2">
        <v>1.268</v>
      </c>
      <c r="I385" s="19">
        <v>25</v>
      </c>
      <c r="J385" t="str">
        <f t="shared" si="5"/>
        <v>Adolescent</v>
      </c>
      <c r="K385" t="s">
        <v>30</v>
      </c>
    </row>
    <row r="386" spans="1:11" x14ac:dyDescent="0.25">
      <c r="A386">
        <v>385</v>
      </c>
      <c r="B386" s="19">
        <v>1</v>
      </c>
      <c r="C386" s="18">
        <v>125</v>
      </c>
      <c r="D386" s="18">
        <v>70</v>
      </c>
      <c r="E386" s="18">
        <v>24</v>
      </c>
      <c r="F386" s="18">
        <v>110</v>
      </c>
      <c r="G386" s="18">
        <v>24.3</v>
      </c>
      <c r="H386" s="2">
        <v>0.221</v>
      </c>
      <c r="I386" s="19">
        <v>25</v>
      </c>
      <c r="J386" t="str">
        <f t="shared" ref="J386:J449" si="6">IF(I386&gt;49,"old",IF(I386&gt;=31,"Middle Age",IF(I386&lt;31,"Adolescent","Invalid")))</f>
        <v>Adolescent</v>
      </c>
      <c r="K386" t="s">
        <v>30</v>
      </c>
    </row>
    <row r="387" spans="1:11" x14ac:dyDescent="0.25">
      <c r="A387">
        <v>386</v>
      </c>
      <c r="B387" s="19">
        <v>1</v>
      </c>
      <c r="C387" s="18">
        <v>119</v>
      </c>
      <c r="D387" s="18">
        <v>54</v>
      </c>
      <c r="E387" s="18">
        <v>13</v>
      </c>
      <c r="F387" s="18">
        <v>50</v>
      </c>
      <c r="G387" s="18">
        <v>22.3</v>
      </c>
      <c r="H387" s="2">
        <v>0.20499999999999999</v>
      </c>
      <c r="I387" s="19">
        <v>24</v>
      </c>
      <c r="J387" t="str">
        <f t="shared" si="6"/>
        <v>Adolescent</v>
      </c>
      <c r="K387" t="s">
        <v>30</v>
      </c>
    </row>
    <row r="388" spans="1:11" x14ac:dyDescent="0.25">
      <c r="A388">
        <v>387</v>
      </c>
      <c r="B388" s="19">
        <v>5</v>
      </c>
      <c r="C388" s="18">
        <v>116</v>
      </c>
      <c r="D388" s="18">
        <v>74</v>
      </c>
      <c r="E388" s="18">
        <v>29</v>
      </c>
      <c r="F388" s="18">
        <v>0</v>
      </c>
      <c r="G388" s="18">
        <v>32.299999999999997</v>
      </c>
      <c r="H388" s="2">
        <v>0.66</v>
      </c>
      <c r="I388" s="19">
        <v>35</v>
      </c>
      <c r="J388" t="str">
        <f t="shared" si="6"/>
        <v>Middle Age</v>
      </c>
      <c r="K388" t="s">
        <v>29</v>
      </c>
    </row>
    <row r="389" spans="1:11" x14ac:dyDescent="0.25">
      <c r="A389">
        <v>388</v>
      </c>
      <c r="B389" s="19">
        <v>8</v>
      </c>
      <c r="C389" s="18">
        <v>105</v>
      </c>
      <c r="D389" s="18">
        <v>100</v>
      </c>
      <c r="E389" s="18">
        <v>36</v>
      </c>
      <c r="F389" s="18">
        <v>0</v>
      </c>
      <c r="G389" s="18">
        <v>43.3</v>
      </c>
      <c r="H389" s="2">
        <v>0.23899999999999999</v>
      </c>
      <c r="I389" s="19">
        <v>45</v>
      </c>
      <c r="J389" t="str">
        <f t="shared" si="6"/>
        <v>Middle Age</v>
      </c>
      <c r="K389" t="s">
        <v>29</v>
      </c>
    </row>
    <row r="390" spans="1:11" x14ac:dyDescent="0.25">
      <c r="A390">
        <v>389</v>
      </c>
      <c r="B390" s="19">
        <v>5</v>
      </c>
      <c r="C390" s="18">
        <v>144</v>
      </c>
      <c r="D390" s="18">
        <v>82</v>
      </c>
      <c r="E390" s="18">
        <v>26</v>
      </c>
      <c r="F390" s="18">
        <v>285</v>
      </c>
      <c r="G390" s="18">
        <v>32</v>
      </c>
      <c r="H390" s="2">
        <v>0.45200000000000001</v>
      </c>
      <c r="I390" s="19">
        <v>58</v>
      </c>
      <c r="J390" t="str">
        <f t="shared" si="6"/>
        <v>old</v>
      </c>
      <c r="K390" t="s">
        <v>29</v>
      </c>
    </row>
    <row r="391" spans="1:11" x14ac:dyDescent="0.25">
      <c r="A391">
        <v>390</v>
      </c>
      <c r="B391" s="19">
        <v>3</v>
      </c>
      <c r="C391" s="18">
        <v>100</v>
      </c>
      <c r="D391" s="18">
        <v>68</v>
      </c>
      <c r="E391" s="18">
        <v>23</v>
      </c>
      <c r="F391" s="18">
        <v>81</v>
      </c>
      <c r="G391" s="18">
        <v>31.6</v>
      </c>
      <c r="H391" s="2">
        <v>0.94899999999999995</v>
      </c>
      <c r="I391" s="19">
        <v>28</v>
      </c>
      <c r="J391" t="str">
        <f t="shared" si="6"/>
        <v>Adolescent</v>
      </c>
      <c r="K391" t="s">
        <v>30</v>
      </c>
    </row>
    <row r="392" spans="1:11" x14ac:dyDescent="0.25">
      <c r="A392">
        <v>391</v>
      </c>
      <c r="B392" s="19">
        <v>1</v>
      </c>
      <c r="C392" s="18">
        <v>100</v>
      </c>
      <c r="D392" s="18">
        <v>66</v>
      </c>
      <c r="E392" s="18">
        <v>29</v>
      </c>
      <c r="F392" s="18">
        <v>196</v>
      </c>
      <c r="G392" s="18">
        <v>32</v>
      </c>
      <c r="H392" s="2">
        <v>0.44400000000000001</v>
      </c>
      <c r="I392" s="19">
        <v>42</v>
      </c>
      <c r="J392" t="str">
        <f t="shared" si="6"/>
        <v>Middle Age</v>
      </c>
      <c r="K392" t="s">
        <v>30</v>
      </c>
    </row>
    <row r="393" spans="1:11" x14ac:dyDescent="0.25">
      <c r="A393">
        <v>392</v>
      </c>
      <c r="B393" s="19">
        <v>5</v>
      </c>
      <c r="C393" s="18">
        <v>166</v>
      </c>
      <c r="D393" s="18">
        <v>76</v>
      </c>
      <c r="E393" s="18">
        <v>0</v>
      </c>
      <c r="F393" s="18">
        <v>0</v>
      </c>
      <c r="G393" s="18">
        <v>45.7</v>
      </c>
      <c r="H393" s="2">
        <v>0.34</v>
      </c>
      <c r="I393" s="19">
        <v>27</v>
      </c>
      <c r="J393" t="str">
        <f t="shared" si="6"/>
        <v>Adolescent</v>
      </c>
      <c r="K393" t="s">
        <v>29</v>
      </c>
    </row>
    <row r="394" spans="1:11" x14ac:dyDescent="0.25">
      <c r="A394">
        <v>393</v>
      </c>
      <c r="B394" s="19">
        <v>1</v>
      </c>
      <c r="C394" s="18">
        <v>131</v>
      </c>
      <c r="D394" s="18">
        <v>64</v>
      </c>
      <c r="E394" s="18">
        <v>14</v>
      </c>
      <c r="F394" s="18">
        <v>415</v>
      </c>
      <c r="G394" s="18">
        <v>23.7</v>
      </c>
      <c r="H394" s="2">
        <v>0.38900000000000001</v>
      </c>
      <c r="I394" s="19">
        <v>21</v>
      </c>
      <c r="J394" t="str">
        <f t="shared" si="6"/>
        <v>Adolescent</v>
      </c>
      <c r="K394" t="s">
        <v>30</v>
      </c>
    </row>
    <row r="395" spans="1:11" x14ac:dyDescent="0.25">
      <c r="A395">
        <v>394</v>
      </c>
      <c r="B395" s="19">
        <v>4</v>
      </c>
      <c r="C395" s="18">
        <v>116</v>
      </c>
      <c r="D395" s="18">
        <v>72</v>
      </c>
      <c r="E395" s="18">
        <v>12</v>
      </c>
      <c r="F395" s="18">
        <v>87</v>
      </c>
      <c r="G395" s="18">
        <v>22.1</v>
      </c>
      <c r="H395" s="2">
        <v>0.46300000000000002</v>
      </c>
      <c r="I395" s="19">
        <v>37</v>
      </c>
      <c r="J395" t="str">
        <f t="shared" si="6"/>
        <v>Middle Age</v>
      </c>
      <c r="K395" t="s">
        <v>30</v>
      </c>
    </row>
    <row r="396" spans="1:11" x14ac:dyDescent="0.25">
      <c r="A396">
        <v>395</v>
      </c>
      <c r="B396" s="19">
        <v>4</v>
      </c>
      <c r="C396" s="18">
        <v>158</v>
      </c>
      <c r="D396" s="18">
        <v>78</v>
      </c>
      <c r="E396" s="18">
        <v>0</v>
      </c>
      <c r="F396" s="18">
        <v>0</v>
      </c>
      <c r="G396" s="18">
        <v>32.9</v>
      </c>
      <c r="H396" s="2">
        <v>0.80300000000000005</v>
      </c>
      <c r="I396" s="19">
        <v>31</v>
      </c>
      <c r="J396" t="str">
        <f t="shared" si="6"/>
        <v>Middle Age</v>
      </c>
      <c r="K396" t="s">
        <v>29</v>
      </c>
    </row>
    <row r="397" spans="1:11" x14ac:dyDescent="0.25">
      <c r="A397">
        <v>396</v>
      </c>
      <c r="B397" s="19">
        <v>2</v>
      </c>
      <c r="C397" s="18">
        <v>127</v>
      </c>
      <c r="D397" s="18">
        <v>58</v>
      </c>
      <c r="E397" s="18">
        <v>24</v>
      </c>
      <c r="F397" s="18">
        <v>275</v>
      </c>
      <c r="G397" s="18">
        <v>27.7</v>
      </c>
      <c r="H397" s="2">
        <v>1.6</v>
      </c>
      <c r="I397" s="19">
        <v>25</v>
      </c>
      <c r="J397" t="str">
        <f t="shared" si="6"/>
        <v>Adolescent</v>
      </c>
      <c r="K397" t="s">
        <v>30</v>
      </c>
    </row>
    <row r="398" spans="1:11" x14ac:dyDescent="0.25">
      <c r="A398">
        <v>397</v>
      </c>
      <c r="B398" s="19">
        <v>3</v>
      </c>
      <c r="C398" s="18">
        <v>96</v>
      </c>
      <c r="D398" s="18">
        <v>56</v>
      </c>
      <c r="E398" s="18">
        <v>34</v>
      </c>
      <c r="F398" s="18">
        <v>115</v>
      </c>
      <c r="G398" s="18">
        <v>24.7</v>
      </c>
      <c r="H398" s="2">
        <v>0.94399999999999995</v>
      </c>
      <c r="I398" s="19">
        <v>39</v>
      </c>
      <c r="J398" t="str">
        <f t="shared" si="6"/>
        <v>Middle Age</v>
      </c>
      <c r="K398" t="s">
        <v>30</v>
      </c>
    </row>
    <row r="399" spans="1:11" x14ac:dyDescent="0.25">
      <c r="A399">
        <v>398</v>
      </c>
      <c r="B399" s="19">
        <v>0</v>
      </c>
      <c r="C399" s="18">
        <v>131</v>
      </c>
      <c r="D399" s="18">
        <v>66</v>
      </c>
      <c r="E399" s="18">
        <v>40</v>
      </c>
      <c r="F399" s="18">
        <v>0</v>
      </c>
      <c r="G399" s="18">
        <v>34.299999999999997</v>
      </c>
      <c r="H399" s="2">
        <v>0.19600000000000001</v>
      </c>
      <c r="I399" s="19">
        <v>22</v>
      </c>
      <c r="J399" t="str">
        <f t="shared" si="6"/>
        <v>Adolescent</v>
      </c>
      <c r="K399" t="s">
        <v>29</v>
      </c>
    </row>
    <row r="400" spans="1:11" x14ac:dyDescent="0.25">
      <c r="A400">
        <v>399</v>
      </c>
      <c r="B400" s="19">
        <v>3</v>
      </c>
      <c r="C400" s="18">
        <v>82</v>
      </c>
      <c r="D400" s="18">
        <v>70</v>
      </c>
      <c r="E400" s="18">
        <v>0</v>
      </c>
      <c r="F400" s="18">
        <v>0</v>
      </c>
      <c r="G400" s="18">
        <v>21.1</v>
      </c>
      <c r="H400" s="2">
        <v>0.38900000000000001</v>
      </c>
      <c r="I400" s="19">
        <v>25</v>
      </c>
      <c r="J400" t="str">
        <f t="shared" si="6"/>
        <v>Adolescent</v>
      </c>
      <c r="K400" t="s">
        <v>30</v>
      </c>
    </row>
    <row r="401" spans="1:11" x14ac:dyDescent="0.25">
      <c r="A401">
        <v>400</v>
      </c>
      <c r="B401" s="19">
        <v>3</v>
      </c>
      <c r="C401" s="18">
        <v>193</v>
      </c>
      <c r="D401" s="18">
        <v>70</v>
      </c>
      <c r="E401" s="18">
        <v>31</v>
      </c>
      <c r="F401" s="18">
        <v>0</v>
      </c>
      <c r="G401" s="18">
        <v>34.9</v>
      </c>
      <c r="H401" s="2">
        <v>0.24099999999999999</v>
      </c>
      <c r="I401" s="19">
        <v>25</v>
      </c>
      <c r="J401" t="str">
        <f t="shared" si="6"/>
        <v>Adolescent</v>
      </c>
      <c r="K401" t="s">
        <v>29</v>
      </c>
    </row>
    <row r="402" spans="1:11" x14ac:dyDescent="0.25">
      <c r="A402">
        <v>401</v>
      </c>
      <c r="B402" s="19">
        <v>4</v>
      </c>
      <c r="C402" s="18">
        <v>95</v>
      </c>
      <c r="D402" s="18">
        <v>64</v>
      </c>
      <c r="E402" s="18">
        <v>0</v>
      </c>
      <c r="F402" s="18">
        <v>0</v>
      </c>
      <c r="G402" s="18">
        <v>32</v>
      </c>
      <c r="H402" s="2">
        <v>0.161</v>
      </c>
      <c r="I402" s="19">
        <v>31</v>
      </c>
      <c r="J402" t="str">
        <f t="shared" si="6"/>
        <v>Middle Age</v>
      </c>
      <c r="K402" t="s">
        <v>29</v>
      </c>
    </row>
    <row r="403" spans="1:11" x14ac:dyDescent="0.25">
      <c r="A403">
        <v>402</v>
      </c>
      <c r="B403" s="19">
        <v>6</v>
      </c>
      <c r="C403" s="18">
        <v>137</v>
      </c>
      <c r="D403" s="18">
        <v>61</v>
      </c>
      <c r="E403" s="18">
        <v>0</v>
      </c>
      <c r="F403" s="18">
        <v>0</v>
      </c>
      <c r="G403" s="18">
        <v>24.2</v>
      </c>
      <c r="H403" s="2">
        <v>0.151</v>
      </c>
      <c r="I403" s="19">
        <v>55</v>
      </c>
      <c r="J403" t="str">
        <f t="shared" si="6"/>
        <v>old</v>
      </c>
      <c r="K403" t="s">
        <v>30</v>
      </c>
    </row>
    <row r="404" spans="1:11" x14ac:dyDescent="0.25">
      <c r="A404">
        <v>403</v>
      </c>
      <c r="B404" s="19">
        <v>5</v>
      </c>
      <c r="C404" s="18">
        <v>136</v>
      </c>
      <c r="D404" s="18">
        <v>84</v>
      </c>
      <c r="E404" s="18">
        <v>41</v>
      </c>
      <c r="F404" s="18">
        <v>88</v>
      </c>
      <c r="G404" s="18">
        <v>35</v>
      </c>
      <c r="H404" s="2">
        <v>0.28599999999999998</v>
      </c>
      <c r="I404" s="19">
        <v>35</v>
      </c>
      <c r="J404" t="str">
        <f t="shared" si="6"/>
        <v>Middle Age</v>
      </c>
      <c r="K404" t="s">
        <v>29</v>
      </c>
    </row>
    <row r="405" spans="1:11" x14ac:dyDescent="0.25">
      <c r="A405">
        <v>404</v>
      </c>
      <c r="B405" s="19">
        <v>9</v>
      </c>
      <c r="C405" s="18">
        <v>72</v>
      </c>
      <c r="D405" s="18">
        <v>78</v>
      </c>
      <c r="E405" s="18">
        <v>25</v>
      </c>
      <c r="F405" s="18">
        <v>0</v>
      </c>
      <c r="G405" s="18">
        <v>31.6</v>
      </c>
      <c r="H405" s="2">
        <v>0.28000000000000003</v>
      </c>
      <c r="I405" s="19">
        <v>38</v>
      </c>
      <c r="J405" t="str">
        <f t="shared" si="6"/>
        <v>Middle Age</v>
      </c>
      <c r="K405" t="s">
        <v>30</v>
      </c>
    </row>
    <row r="406" spans="1:11" x14ac:dyDescent="0.25">
      <c r="A406">
        <v>405</v>
      </c>
      <c r="B406" s="19">
        <v>5</v>
      </c>
      <c r="C406" s="18">
        <v>168</v>
      </c>
      <c r="D406" s="18">
        <v>64</v>
      </c>
      <c r="E406" s="18">
        <v>0</v>
      </c>
      <c r="F406" s="18">
        <v>0</v>
      </c>
      <c r="G406" s="18">
        <v>32.9</v>
      </c>
      <c r="H406" s="2">
        <v>0.13500000000000001</v>
      </c>
      <c r="I406" s="19">
        <v>41</v>
      </c>
      <c r="J406" t="str">
        <f t="shared" si="6"/>
        <v>Middle Age</v>
      </c>
      <c r="K406" t="s">
        <v>29</v>
      </c>
    </row>
    <row r="407" spans="1:11" x14ac:dyDescent="0.25">
      <c r="A407">
        <v>406</v>
      </c>
      <c r="B407" s="19">
        <v>2</v>
      </c>
      <c r="C407" s="18">
        <v>123</v>
      </c>
      <c r="D407" s="18">
        <v>48</v>
      </c>
      <c r="E407" s="18">
        <v>32</v>
      </c>
      <c r="F407" s="18">
        <v>165</v>
      </c>
      <c r="G407" s="18">
        <v>42.1</v>
      </c>
      <c r="H407" s="2">
        <v>0.52</v>
      </c>
      <c r="I407" s="19">
        <v>26</v>
      </c>
      <c r="J407" t="str">
        <f t="shared" si="6"/>
        <v>Adolescent</v>
      </c>
      <c r="K407" t="s">
        <v>30</v>
      </c>
    </row>
    <row r="408" spans="1:11" x14ac:dyDescent="0.25">
      <c r="A408">
        <v>407</v>
      </c>
      <c r="B408" s="19">
        <v>4</v>
      </c>
      <c r="C408" s="18">
        <v>115</v>
      </c>
      <c r="D408" s="18">
        <v>72</v>
      </c>
      <c r="E408" s="18">
        <v>0</v>
      </c>
      <c r="F408" s="18">
        <v>0</v>
      </c>
      <c r="G408" s="18">
        <v>28.9</v>
      </c>
      <c r="H408" s="2">
        <v>0.376</v>
      </c>
      <c r="I408" s="19">
        <v>46</v>
      </c>
      <c r="J408" t="str">
        <f t="shared" si="6"/>
        <v>Middle Age</v>
      </c>
      <c r="K408" t="s">
        <v>29</v>
      </c>
    </row>
    <row r="409" spans="1:11" x14ac:dyDescent="0.25">
      <c r="A409">
        <v>408</v>
      </c>
      <c r="B409" s="19">
        <v>0</v>
      </c>
      <c r="C409" s="18">
        <v>101</v>
      </c>
      <c r="D409" s="18">
        <v>62</v>
      </c>
      <c r="E409" s="18">
        <v>0</v>
      </c>
      <c r="F409" s="18">
        <v>0</v>
      </c>
      <c r="G409" s="18">
        <v>21.9</v>
      </c>
      <c r="H409" s="2">
        <v>0.33600000000000002</v>
      </c>
      <c r="I409" s="19">
        <v>25</v>
      </c>
      <c r="J409" t="str">
        <f t="shared" si="6"/>
        <v>Adolescent</v>
      </c>
      <c r="K409" t="s">
        <v>30</v>
      </c>
    </row>
    <row r="410" spans="1:11" x14ac:dyDescent="0.25">
      <c r="A410">
        <v>409</v>
      </c>
      <c r="B410" s="19">
        <v>8</v>
      </c>
      <c r="C410" s="18">
        <v>197</v>
      </c>
      <c r="D410" s="18">
        <v>74</v>
      </c>
      <c r="E410" s="18">
        <v>0</v>
      </c>
      <c r="F410" s="18">
        <v>0</v>
      </c>
      <c r="G410" s="18">
        <v>25.9</v>
      </c>
      <c r="H410" s="2">
        <v>1.1910000000000001</v>
      </c>
      <c r="I410" s="19">
        <v>39</v>
      </c>
      <c r="J410" t="str">
        <f t="shared" si="6"/>
        <v>Middle Age</v>
      </c>
      <c r="K410" t="s">
        <v>29</v>
      </c>
    </row>
    <row r="411" spans="1:11" x14ac:dyDescent="0.25">
      <c r="A411">
        <v>410</v>
      </c>
      <c r="B411" s="19">
        <v>1</v>
      </c>
      <c r="C411" s="18">
        <v>172</v>
      </c>
      <c r="D411" s="18">
        <v>68</v>
      </c>
      <c r="E411" s="18">
        <v>49</v>
      </c>
      <c r="F411" s="18">
        <v>579</v>
      </c>
      <c r="G411" s="18">
        <v>42.4</v>
      </c>
      <c r="H411" s="2">
        <v>0.70199999999999996</v>
      </c>
      <c r="I411" s="19">
        <v>28</v>
      </c>
      <c r="J411" t="str">
        <f t="shared" si="6"/>
        <v>Adolescent</v>
      </c>
      <c r="K411" t="s">
        <v>29</v>
      </c>
    </row>
    <row r="412" spans="1:11" x14ac:dyDescent="0.25">
      <c r="A412">
        <v>411</v>
      </c>
      <c r="B412" s="19">
        <v>6</v>
      </c>
      <c r="C412" s="18">
        <v>102</v>
      </c>
      <c r="D412" s="18">
        <v>90</v>
      </c>
      <c r="E412" s="18">
        <v>39</v>
      </c>
      <c r="F412" s="18">
        <v>0</v>
      </c>
      <c r="G412" s="18">
        <v>35.700000000000003</v>
      </c>
      <c r="H412" s="2">
        <v>0.67400000000000004</v>
      </c>
      <c r="I412" s="19">
        <v>28</v>
      </c>
      <c r="J412" t="str">
        <f t="shared" si="6"/>
        <v>Adolescent</v>
      </c>
      <c r="K412" t="s">
        <v>30</v>
      </c>
    </row>
    <row r="413" spans="1:11" x14ac:dyDescent="0.25">
      <c r="A413">
        <v>412</v>
      </c>
      <c r="B413" s="19">
        <v>1</v>
      </c>
      <c r="C413" s="18">
        <v>112</v>
      </c>
      <c r="D413" s="18">
        <v>72</v>
      </c>
      <c r="E413" s="18">
        <v>30</v>
      </c>
      <c r="F413" s="18">
        <v>176</v>
      </c>
      <c r="G413" s="18">
        <v>34.4</v>
      </c>
      <c r="H413" s="2">
        <v>0.52800000000000002</v>
      </c>
      <c r="I413" s="19">
        <v>25</v>
      </c>
      <c r="J413" t="str">
        <f t="shared" si="6"/>
        <v>Adolescent</v>
      </c>
      <c r="K413" t="s">
        <v>30</v>
      </c>
    </row>
    <row r="414" spans="1:11" x14ac:dyDescent="0.25">
      <c r="A414">
        <v>413</v>
      </c>
      <c r="B414" s="19">
        <v>1</v>
      </c>
      <c r="C414" s="18">
        <v>143</v>
      </c>
      <c r="D414" s="18">
        <v>84</v>
      </c>
      <c r="E414" s="18">
        <v>23</v>
      </c>
      <c r="F414" s="18">
        <v>310</v>
      </c>
      <c r="G414" s="18">
        <v>42.4</v>
      </c>
      <c r="H414" s="2">
        <v>1.0760000000000001</v>
      </c>
      <c r="I414" s="19">
        <v>22</v>
      </c>
      <c r="J414" t="str">
        <f t="shared" si="6"/>
        <v>Adolescent</v>
      </c>
      <c r="K414" t="s">
        <v>30</v>
      </c>
    </row>
    <row r="415" spans="1:11" x14ac:dyDescent="0.25">
      <c r="A415">
        <v>414</v>
      </c>
      <c r="B415" s="19">
        <v>1</v>
      </c>
      <c r="C415" s="18">
        <v>143</v>
      </c>
      <c r="D415" s="18">
        <v>74</v>
      </c>
      <c r="E415" s="18">
        <v>22</v>
      </c>
      <c r="F415" s="18">
        <v>61</v>
      </c>
      <c r="G415" s="18">
        <v>26.2</v>
      </c>
      <c r="H415" s="2">
        <v>0.25600000000000001</v>
      </c>
      <c r="I415" s="19">
        <v>21</v>
      </c>
      <c r="J415" t="str">
        <f t="shared" si="6"/>
        <v>Adolescent</v>
      </c>
      <c r="K415" t="s">
        <v>30</v>
      </c>
    </row>
    <row r="416" spans="1:11" x14ac:dyDescent="0.25">
      <c r="A416">
        <v>415</v>
      </c>
      <c r="B416" s="19">
        <v>0</v>
      </c>
      <c r="C416" s="18">
        <v>138</v>
      </c>
      <c r="D416" s="18">
        <v>60</v>
      </c>
      <c r="E416" s="18">
        <v>35</v>
      </c>
      <c r="F416" s="18">
        <v>167</v>
      </c>
      <c r="G416" s="18">
        <v>34.6</v>
      </c>
      <c r="H416" s="2">
        <v>0.53400000000000003</v>
      </c>
      <c r="I416" s="19">
        <v>21</v>
      </c>
      <c r="J416" t="str">
        <f t="shared" si="6"/>
        <v>Adolescent</v>
      </c>
      <c r="K416" t="s">
        <v>29</v>
      </c>
    </row>
    <row r="417" spans="1:11" x14ac:dyDescent="0.25">
      <c r="A417">
        <v>416</v>
      </c>
      <c r="B417" s="19">
        <v>3</v>
      </c>
      <c r="C417" s="18">
        <v>173</v>
      </c>
      <c r="D417" s="18">
        <v>84</v>
      </c>
      <c r="E417" s="18">
        <v>33</v>
      </c>
      <c r="F417" s="18">
        <v>474</v>
      </c>
      <c r="G417" s="18">
        <v>35.700000000000003</v>
      </c>
      <c r="H417" s="2">
        <v>0.25800000000000001</v>
      </c>
      <c r="I417" s="19">
        <v>22</v>
      </c>
      <c r="J417" t="str">
        <f t="shared" si="6"/>
        <v>Adolescent</v>
      </c>
      <c r="K417" t="s">
        <v>29</v>
      </c>
    </row>
    <row r="418" spans="1:11" x14ac:dyDescent="0.25">
      <c r="A418">
        <v>417</v>
      </c>
      <c r="B418" s="19">
        <v>1</v>
      </c>
      <c r="C418" s="18">
        <v>97</v>
      </c>
      <c r="D418" s="18">
        <v>68</v>
      </c>
      <c r="E418" s="18">
        <v>21</v>
      </c>
      <c r="F418" s="18">
        <v>0</v>
      </c>
      <c r="G418" s="18">
        <v>27.2</v>
      </c>
      <c r="H418" s="2">
        <v>1.095</v>
      </c>
      <c r="I418" s="19">
        <v>22</v>
      </c>
      <c r="J418" t="str">
        <f t="shared" si="6"/>
        <v>Adolescent</v>
      </c>
      <c r="K418" t="s">
        <v>30</v>
      </c>
    </row>
    <row r="419" spans="1:11" x14ac:dyDescent="0.25">
      <c r="A419">
        <v>418</v>
      </c>
      <c r="B419" s="19">
        <v>4</v>
      </c>
      <c r="C419" s="18">
        <v>144</v>
      </c>
      <c r="D419" s="18">
        <v>82</v>
      </c>
      <c r="E419" s="18">
        <v>32</v>
      </c>
      <c r="F419" s="18">
        <v>0</v>
      </c>
      <c r="G419" s="18">
        <v>38.5</v>
      </c>
      <c r="H419" s="2">
        <v>0.55400000000000005</v>
      </c>
      <c r="I419" s="19">
        <v>37</v>
      </c>
      <c r="J419" t="str">
        <f t="shared" si="6"/>
        <v>Middle Age</v>
      </c>
      <c r="K419" t="s">
        <v>29</v>
      </c>
    </row>
    <row r="420" spans="1:11" x14ac:dyDescent="0.25">
      <c r="A420">
        <v>419</v>
      </c>
      <c r="B420" s="19">
        <v>1</v>
      </c>
      <c r="C420" s="18">
        <v>83</v>
      </c>
      <c r="D420" s="18">
        <v>68</v>
      </c>
      <c r="E420" s="18">
        <v>0</v>
      </c>
      <c r="F420" s="18">
        <v>0</v>
      </c>
      <c r="G420" s="18">
        <v>18.2</v>
      </c>
      <c r="H420" s="2">
        <v>0.624</v>
      </c>
      <c r="I420" s="19">
        <v>27</v>
      </c>
      <c r="J420" t="str">
        <f t="shared" si="6"/>
        <v>Adolescent</v>
      </c>
      <c r="K420" t="s">
        <v>30</v>
      </c>
    </row>
    <row r="421" spans="1:11" x14ac:dyDescent="0.25">
      <c r="A421">
        <v>420</v>
      </c>
      <c r="B421" s="19">
        <v>3</v>
      </c>
      <c r="C421" s="18">
        <v>129</v>
      </c>
      <c r="D421" s="18">
        <v>64</v>
      </c>
      <c r="E421" s="18">
        <v>29</v>
      </c>
      <c r="F421" s="18">
        <v>115</v>
      </c>
      <c r="G421" s="18">
        <v>26.4</v>
      </c>
      <c r="H421" s="2">
        <v>0.219</v>
      </c>
      <c r="I421" s="19">
        <v>28</v>
      </c>
      <c r="J421" t="str">
        <f t="shared" si="6"/>
        <v>Adolescent</v>
      </c>
      <c r="K421" t="s">
        <v>29</v>
      </c>
    </row>
    <row r="422" spans="1:11" x14ac:dyDescent="0.25">
      <c r="A422">
        <v>421</v>
      </c>
      <c r="B422" s="19">
        <v>1</v>
      </c>
      <c r="C422" s="18">
        <v>119</v>
      </c>
      <c r="D422" s="18">
        <v>88</v>
      </c>
      <c r="E422" s="18">
        <v>41</v>
      </c>
      <c r="F422" s="18">
        <v>170</v>
      </c>
      <c r="G422" s="18">
        <v>45.3</v>
      </c>
      <c r="H422" s="2">
        <v>0.50700000000000001</v>
      </c>
      <c r="I422" s="19">
        <v>26</v>
      </c>
      <c r="J422" t="str">
        <f t="shared" si="6"/>
        <v>Adolescent</v>
      </c>
      <c r="K422" t="s">
        <v>30</v>
      </c>
    </row>
    <row r="423" spans="1:11" x14ac:dyDescent="0.25">
      <c r="A423">
        <v>422</v>
      </c>
      <c r="B423" s="19">
        <v>2</v>
      </c>
      <c r="C423" s="18">
        <v>94</v>
      </c>
      <c r="D423" s="18">
        <v>68</v>
      </c>
      <c r="E423" s="18">
        <v>18</v>
      </c>
      <c r="F423" s="18">
        <v>76</v>
      </c>
      <c r="G423" s="18">
        <v>26</v>
      </c>
      <c r="H423" s="2">
        <v>0.56100000000000005</v>
      </c>
      <c r="I423" s="19">
        <v>21</v>
      </c>
      <c r="J423" t="str">
        <f t="shared" si="6"/>
        <v>Adolescent</v>
      </c>
      <c r="K423" t="s">
        <v>30</v>
      </c>
    </row>
    <row r="424" spans="1:11" x14ac:dyDescent="0.25">
      <c r="A424">
        <v>423</v>
      </c>
      <c r="B424" s="19">
        <v>0</v>
      </c>
      <c r="C424" s="18">
        <v>102</v>
      </c>
      <c r="D424" s="18">
        <v>64</v>
      </c>
      <c r="E424" s="18">
        <v>46</v>
      </c>
      <c r="F424" s="18">
        <v>78</v>
      </c>
      <c r="G424" s="18">
        <v>40.6</v>
      </c>
      <c r="H424" s="2">
        <v>0.496</v>
      </c>
      <c r="I424" s="19">
        <v>21</v>
      </c>
      <c r="J424" t="str">
        <f t="shared" si="6"/>
        <v>Adolescent</v>
      </c>
      <c r="K424" t="s">
        <v>30</v>
      </c>
    </row>
    <row r="425" spans="1:11" x14ac:dyDescent="0.25">
      <c r="A425">
        <v>424</v>
      </c>
      <c r="B425" s="19">
        <v>2</v>
      </c>
      <c r="C425" s="18">
        <v>115</v>
      </c>
      <c r="D425" s="18">
        <v>64</v>
      </c>
      <c r="E425" s="18">
        <v>22</v>
      </c>
      <c r="F425" s="18">
        <v>0</v>
      </c>
      <c r="G425" s="18">
        <v>30.8</v>
      </c>
      <c r="H425" s="2">
        <v>0.42099999999999999</v>
      </c>
      <c r="I425" s="19">
        <v>21</v>
      </c>
      <c r="J425" t="str">
        <f t="shared" si="6"/>
        <v>Adolescent</v>
      </c>
      <c r="K425" t="s">
        <v>30</v>
      </c>
    </row>
    <row r="426" spans="1:11" x14ac:dyDescent="0.25">
      <c r="A426">
        <v>425</v>
      </c>
      <c r="B426" s="19">
        <v>8</v>
      </c>
      <c r="C426" s="18">
        <v>151</v>
      </c>
      <c r="D426" s="18">
        <v>78</v>
      </c>
      <c r="E426" s="18">
        <v>32</v>
      </c>
      <c r="F426" s="18">
        <v>210</v>
      </c>
      <c r="G426" s="18">
        <v>42.9</v>
      </c>
      <c r="H426" s="2">
        <v>0.51600000000000001</v>
      </c>
      <c r="I426" s="19">
        <v>36</v>
      </c>
      <c r="J426" t="str">
        <f t="shared" si="6"/>
        <v>Middle Age</v>
      </c>
      <c r="K426" t="s">
        <v>29</v>
      </c>
    </row>
    <row r="427" spans="1:11" x14ac:dyDescent="0.25">
      <c r="A427">
        <v>426</v>
      </c>
      <c r="B427" s="19">
        <v>4</v>
      </c>
      <c r="C427" s="18">
        <v>184</v>
      </c>
      <c r="D427" s="18">
        <v>78</v>
      </c>
      <c r="E427" s="18">
        <v>39</v>
      </c>
      <c r="F427" s="18">
        <v>277</v>
      </c>
      <c r="G427" s="18">
        <v>37</v>
      </c>
      <c r="H427" s="2">
        <v>0.26400000000000001</v>
      </c>
      <c r="I427" s="19">
        <v>31</v>
      </c>
      <c r="J427" t="str">
        <f t="shared" si="6"/>
        <v>Middle Age</v>
      </c>
      <c r="K427" t="s">
        <v>29</v>
      </c>
    </row>
    <row r="428" spans="1:11" x14ac:dyDescent="0.25">
      <c r="A428">
        <v>427</v>
      </c>
      <c r="B428" s="19">
        <v>0</v>
      </c>
      <c r="C428" s="18">
        <v>94</v>
      </c>
      <c r="D428" s="18">
        <v>0</v>
      </c>
      <c r="E428" s="18">
        <v>0</v>
      </c>
      <c r="F428" s="18">
        <v>0</v>
      </c>
      <c r="G428" s="18">
        <v>0</v>
      </c>
      <c r="H428" s="2">
        <v>0.25600000000000001</v>
      </c>
      <c r="I428" s="19">
        <v>25</v>
      </c>
      <c r="J428" t="str">
        <f t="shared" si="6"/>
        <v>Adolescent</v>
      </c>
      <c r="K428" t="s">
        <v>30</v>
      </c>
    </row>
    <row r="429" spans="1:11" x14ac:dyDescent="0.25">
      <c r="A429">
        <v>428</v>
      </c>
      <c r="B429" s="19">
        <v>1</v>
      </c>
      <c r="C429" s="18">
        <v>181</v>
      </c>
      <c r="D429" s="18">
        <v>64</v>
      </c>
      <c r="E429" s="18">
        <v>30</v>
      </c>
      <c r="F429" s="18">
        <v>180</v>
      </c>
      <c r="G429" s="18">
        <v>34.1</v>
      </c>
      <c r="H429" s="2">
        <v>0.32800000000000001</v>
      </c>
      <c r="I429" s="19">
        <v>38</v>
      </c>
      <c r="J429" t="str">
        <f t="shared" si="6"/>
        <v>Middle Age</v>
      </c>
      <c r="K429" t="s">
        <v>29</v>
      </c>
    </row>
    <row r="430" spans="1:11" x14ac:dyDescent="0.25">
      <c r="A430">
        <v>429</v>
      </c>
      <c r="B430" s="19">
        <v>0</v>
      </c>
      <c r="C430" s="18">
        <v>135</v>
      </c>
      <c r="D430" s="18">
        <v>94</v>
      </c>
      <c r="E430" s="18">
        <v>46</v>
      </c>
      <c r="F430" s="18">
        <v>145</v>
      </c>
      <c r="G430" s="18">
        <v>40.6</v>
      </c>
      <c r="H430" s="2">
        <v>0.28399999999999997</v>
      </c>
      <c r="I430" s="19">
        <v>26</v>
      </c>
      <c r="J430" t="str">
        <f t="shared" si="6"/>
        <v>Adolescent</v>
      </c>
      <c r="K430" t="s">
        <v>30</v>
      </c>
    </row>
    <row r="431" spans="1:11" x14ac:dyDescent="0.25">
      <c r="A431">
        <v>430</v>
      </c>
      <c r="B431" s="19">
        <v>1</v>
      </c>
      <c r="C431" s="18">
        <v>95</v>
      </c>
      <c r="D431" s="18">
        <v>82</v>
      </c>
      <c r="E431" s="18">
        <v>25</v>
      </c>
      <c r="F431" s="18">
        <v>180</v>
      </c>
      <c r="G431" s="18">
        <v>35</v>
      </c>
      <c r="H431" s="2">
        <v>0.23300000000000001</v>
      </c>
      <c r="I431" s="19">
        <v>43</v>
      </c>
      <c r="J431" t="str">
        <f t="shared" si="6"/>
        <v>Middle Age</v>
      </c>
      <c r="K431" t="s">
        <v>29</v>
      </c>
    </row>
    <row r="432" spans="1:11" x14ac:dyDescent="0.25">
      <c r="A432">
        <v>431</v>
      </c>
      <c r="B432" s="19">
        <v>2</v>
      </c>
      <c r="C432" s="18">
        <v>99</v>
      </c>
      <c r="D432" s="18">
        <v>0</v>
      </c>
      <c r="E432" s="18">
        <v>0</v>
      </c>
      <c r="F432" s="18">
        <v>0</v>
      </c>
      <c r="G432" s="18">
        <v>22.2</v>
      </c>
      <c r="H432" s="2">
        <v>0.108</v>
      </c>
      <c r="I432" s="19">
        <v>23</v>
      </c>
      <c r="J432" t="str">
        <f t="shared" si="6"/>
        <v>Adolescent</v>
      </c>
      <c r="K432" t="s">
        <v>30</v>
      </c>
    </row>
    <row r="433" spans="1:11" x14ac:dyDescent="0.25">
      <c r="A433">
        <v>432</v>
      </c>
      <c r="B433" s="19">
        <v>3</v>
      </c>
      <c r="C433" s="18">
        <v>89</v>
      </c>
      <c r="D433" s="18">
        <v>74</v>
      </c>
      <c r="E433" s="18">
        <v>16</v>
      </c>
      <c r="F433" s="18">
        <v>85</v>
      </c>
      <c r="G433" s="18">
        <v>30.4</v>
      </c>
      <c r="H433" s="2">
        <v>0.55100000000000005</v>
      </c>
      <c r="I433" s="19">
        <v>38</v>
      </c>
      <c r="J433" t="str">
        <f t="shared" si="6"/>
        <v>Middle Age</v>
      </c>
      <c r="K433" t="s">
        <v>30</v>
      </c>
    </row>
    <row r="434" spans="1:11" x14ac:dyDescent="0.25">
      <c r="A434">
        <v>433</v>
      </c>
      <c r="B434" s="19">
        <v>1</v>
      </c>
      <c r="C434" s="18">
        <v>80</v>
      </c>
      <c r="D434" s="18">
        <v>74</v>
      </c>
      <c r="E434" s="18">
        <v>11</v>
      </c>
      <c r="F434" s="18">
        <v>60</v>
      </c>
      <c r="G434" s="18">
        <v>30</v>
      </c>
      <c r="H434" s="2">
        <v>0.52700000000000002</v>
      </c>
      <c r="I434" s="19">
        <v>22</v>
      </c>
      <c r="J434" t="str">
        <f t="shared" si="6"/>
        <v>Adolescent</v>
      </c>
      <c r="K434" t="s">
        <v>30</v>
      </c>
    </row>
    <row r="435" spans="1:11" x14ac:dyDescent="0.25">
      <c r="A435">
        <v>434</v>
      </c>
      <c r="B435" s="19">
        <v>2</v>
      </c>
      <c r="C435" s="18">
        <v>139</v>
      </c>
      <c r="D435" s="18">
        <v>75</v>
      </c>
      <c r="E435" s="18">
        <v>0</v>
      </c>
      <c r="F435" s="18">
        <v>0</v>
      </c>
      <c r="G435" s="18">
        <v>25.6</v>
      </c>
      <c r="H435" s="2">
        <v>0.16700000000000001</v>
      </c>
      <c r="I435" s="19">
        <v>29</v>
      </c>
      <c r="J435" t="str">
        <f t="shared" si="6"/>
        <v>Adolescent</v>
      </c>
      <c r="K435" t="s">
        <v>30</v>
      </c>
    </row>
    <row r="436" spans="1:11" x14ac:dyDescent="0.25">
      <c r="A436">
        <v>435</v>
      </c>
      <c r="B436" s="19">
        <v>1</v>
      </c>
      <c r="C436" s="18">
        <v>90</v>
      </c>
      <c r="D436" s="18">
        <v>68</v>
      </c>
      <c r="E436" s="18">
        <v>8</v>
      </c>
      <c r="F436" s="18">
        <v>0</v>
      </c>
      <c r="G436" s="18">
        <v>24.5</v>
      </c>
      <c r="H436" s="2">
        <v>1.1379999999999999</v>
      </c>
      <c r="I436" s="19">
        <v>36</v>
      </c>
      <c r="J436" t="str">
        <f t="shared" si="6"/>
        <v>Middle Age</v>
      </c>
      <c r="K436" t="s">
        <v>30</v>
      </c>
    </row>
    <row r="437" spans="1:11" x14ac:dyDescent="0.25">
      <c r="A437">
        <v>436</v>
      </c>
      <c r="B437" s="19">
        <v>0</v>
      </c>
      <c r="C437" s="18">
        <v>141</v>
      </c>
      <c r="D437" s="18">
        <v>0</v>
      </c>
      <c r="E437" s="18">
        <v>0</v>
      </c>
      <c r="F437" s="18">
        <v>0</v>
      </c>
      <c r="G437" s="18">
        <v>42.4</v>
      </c>
      <c r="H437" s="2">
        <v>0.20499999999999999</v>
      </c>
      <c r="I437" s="19">
        <v>29</v>
      </c>
      <c r="J437" t="str">
        <f t="shared" si="6"/>
        <v>Adolescent</v>
      </c>
      <c r="K437" t="s">
        <v>29</v>
      </c>
    </row>
    <row r="438" spans="1:11" x14ac:dyDescent="0.25">
      <c r="A438">
        <v>437</v>
      </c>
      <c r="B438" s="19">
        <v>12</v>
      </c>
      <c r="C438" s="18">
        <v>140</v>
      </c>
      <c r="D438" s="18">
        <v>85</v>
      </c>
      <c r="E438" s="18">
        <v>33</v>
      </c>
      <c r="F438" s="18">
        <v>0</v>
      </c>
      <c r="G438" s="18">
        <v>37.4</v>
      </c>
      <c r="H438" s="2">
        <v>0.24399999999999999</v>
      </c>
      <c r="I438" s="19">
        <v>41</v>
      </c>
      <c r="J438" t="str">
        <f t="shared" si="6"/>
        <v>Middle Age</v>
      </c>
      <c r="K438" t="s">
        <v>30</v>
      </c>
    </row>
    <row r="439" spans="1:11" x14ac:dyDescent="0.25">
      <c r="A439">
        <v>438</v>
      </c>
      <c r="B439" s="19">
        <v>5</v>
      </c>
      <c r="C439" s="18">
        <v>147</v>
      </c>
      <c r="D439" s="18">
        <v>75</v>
      </c>
      <c r="E439" s="18">
        <v>0</v>
      </c>
      <c r="F439" s="18">
        <v>0</v>
      </c>
      <c r="G439" s="18">
        <v>29.9</v>
      </c>
      <c r="H439" s="2">
        <v>0.434</v>
      </c>
      <c r="I439" s="19">
        <v>28</v>
      </c>
      <c r="J439" t="str">
        <f t="shared" si="6"/>
        <v>Adolescent</v>
      </c>
      <c r="K439" t="s">
        <v>30</v>
      </c>
    </row>
    <row r="440" spans="1:11" x14ac:dyDescent="0.25">
      <c r="A440">
        <v>439</v>
      </c>
      <c r="B440" s="19">
        <v>1</v>
      </c>
      <c r="C440" s="18">
        <v>97</v>
      </c>
      <c r="D440" s="18">
        <v>70</v>
      </c>
      <c r="E440" s="18">
        <v>15</v>
      </c>
      <c r="F440" s="18">
        <v>0</v>
      </c>
      <c r="G440" s="18">
        <v>18.2</v>
      </c>
      <c r="H440" s="2">
        <v>0.14699999999999999</v>
      </c>
      <c r="I440" s="19">
        <v>21</v>
      </c>
      <c r="J440" t="str">
        <f t="shared" si="6"/>
        <v>Adolescent</v>
      </c>
      <c r="K440" t="s">
        <v>30</v>
      </c>
    </row>
    <row r="441" spans="1:11" x14ac:dyDescent="0.25">
      <c r="A441">
        <v>440</v>
      </c>
      <c r="B441" s="19">
        <v>6</v>
      </c>
      <c r="C441" s="18">
        <v>107</v>
      </c>
      <c r="D441" s="18">
        <v>88</v>
      </c>
      <c r="E441" s="18">
        <v>0</v>
      </c>
      <c r="F441" s="18">
        <v>0</v>
      </c>
      <c r="G441" s="18">
        <v>36.799999999999997</v>
      </c>
      <c r="H441" s="2">
        <v>0.72699999999999998</v>
      </c>
      <c r="I441" s="19">
        <v>31</v>
      </c>
      <c r="J441" t="str">
        <f t="shared" si="6"/>
        <v>Middle Age</v>
      </c>
      <c r="K441" t="s">
        <v>30</v>
      </c>
    </row>
    <row r="442" spans="1:11" x14ac:dyDescent="0.25">
      <c r="A442">
        <v>441</v>
      </c>
      <c r="B442" s="19">
        <v>0</v>
      </c>
      <c r="C442" s="18">
        <v>189</v>
      </c>
      <c r="D442" s="18">
        <v>104</v>
      </c>
      <c r="E442" s="18">
        <v>25</v>
      </c>
      <c r="F442" s="18">
        <v>0</v>
      </c>
      <c r="G442" s="18">
        <v>34.299999999999997</v>
      </c>
      <c r="H442" s="2">
        <v>0.435</v>
      </c>
      <c r="I442" s="19">
        <v>41</v>
      </c>
      <c r="J442" t="str">
        <f t="shared" si="6"/>
        <v>Middle Age</v>
      </c>
      <c r="K442" t="s">
        <v>29</v>
      </c>
    </row>
    <row r="443" spans="1:11" x14ac:dyDescent="0.25">
      <c r="A443">
        <v>442</v>
      </c>
      <c r="B443" s="19">
        <v>2</v>
      </c>
      <c r="C443" s="18">
        <v>83</v>
      </c>
      <c r="D443" s="18">
        <v>66</v>
      </c>
      <c r="E443" s="18">
        <v>23</v>
      </c>
      <c r="F443" s="18">
        <v>50</v>
      </c>
      <c r="G443" s="18">
        <v>32.200000000000003</v>
      </c>
      <c r="H443" s="2">
        <v>0.497</v>
      </c>
      <c r="I443" s="19">
        <v>22</v>
      </c>
      <c r="J443" t="str">
        <f t="shared" si="6"/>
        <v>Adolescent</v>
      </c>
      <c r="K443" t="s">
        <v>30</v>
      </c>
    </row>
    <row r="444" spans="1:11" x14ac:dyDescent="0.25">
      <c r="A444">
        <v>443</v>
      </c>
      <c r="B444" s="19">
        <v>4</v>
      </c>
      <c r="C444" s="18">
        <v>117</v>
      </c>
      <c r="D444" s="18">
        <v>64</v>
      </c>
      <c r="E444" s="18">
        <v>27</v>
      </c>
      <c r="F444" s="18">
        <v>120</v>
      </c>
      <c r="G444" s="18">
        <v>33.200000000000003</v>
      </c>
      <c r="H444" s="2">
        <v>0.23</v>
      </c>
      <c r="I444" s="19">
        <v>24</v>
      </c>
      <c r="J444" t="str">
        <f t="shared" si="6"/>
        <v>Adolescent</v>
      </c>
      <c r="K444" t="s">
        <v>30</v>
      </c>
    </row>
    <row r="445" spans="1:11" x14ac:dyDescent="0.25">
      <c r="A445">
        <v>444</v>
      </c>
      <c r="B445" s="19">
        <v>8</v>
      </c>
      <c r="C445" s="18">
        <v>108</v>
      </c>
      <c r="D445" s="18">
        <v>70</v>
      </c>
      <c r="E445" s="18">
        <v>0</v>
      </c>
      <c r="F445" s="18">
        <v>0</v>
      </c>
      <c r="G445" s="18">
        <v>30.5</v>
      </c>
      <c r="H445" s="2">
        <v>0.95499999999999996</v>
      </c>
      <c r="I445" s="19">
        <v>33</v>
      </c>
      <c r="J445" t="str">
        <f t="shared" si="6"/>
        <v>Middle Age</v>
      </c>
      <c r="K445" t="s">
        <v>29</v>
      </c>
    </row>
    <row r="446" spans="1:11" x14ac:dyDescent="0.25">
      <c r="A446">
        <v>445</v>
      </c>
      <c r="B446" s="19">
        <v>4</v>
      </c>
      <c r="C446" s="18">
        <v>117</v>
      </c>
      <c r="D446" s="18">
        <v>62</v>
      </c>
      <c r="E446" s="18">
        <v>12</v>
      </c>
      <c r="F446" s="18">
        <v>0</v>
      </c>
      <c r="G446" s="18">
        <v>29.7</v>
      </c>
      <c r="H446" s="2">
        <v>0.38</v>
      </c>
      <c r="I446" s="19">
        <v>30</v>
      </c>
      <c r="J446" t="str">
        <f t="shared" si="6"/>
        <v>Adolescent</v>
      </c>
      <c r="K446" t="s">
        <v>29</v>
      </c>
    </row>
    <row r="447" spans="1:11" x14ac:dyDescent="0.25">
      <c r="A447">
        <v>446</v>
      </c>
      <c r="B447" s="19">
        <v>0</v>
      </c>
      <c r="C447" s="18">
        <v>180</v>
      </c>
      <c r="D447" s="18">
        <v>78</v>
      </c>
      <c r="E447" s="18">
        <v>63</v>
      </c>
      <c r="F447" s="18">
        <v>14</v>
      </c>
      <c r="G447" s="18">
        <v>59.4</v>
      </c>
      <c r="H447" s="2">
        <v>2.42</v>
      </c>
      <c r="I447" s="19">
        <v>25</v>
      </c>
      <c r="J447" t="str">
        <f t="shared" si="6"/>
        <v>Adolescent</v>
      </c>
      <c r="K447" t="s">
        <v>29</v>
      </c>
    </row>
    <row r="448" spans="1:11" x14ac:dyDescent="0.25">
      <c r="A448">
        <v>447</v>
      </c>
      <c r="B448" s="19">
        <v>1</v>
      </c>
      <c r="C448" s="18">
        <v>100</v>
      </c>
      <c r="D448" s="18">
        <v>72</v>
      </c>
      <c r="E448" s="18">
        <v>12</v>
      </c>
      <c r="F448" s="18">
        <v>70</v>
      </c>
      <c r="G448" s="18">
        <v>25.3</v>
      </c>
      <c r="H448" s="2">
        <v>0.65800000000000003</v>
      </c>
      <c r="I448" s="19">
        <v>28</v>
      </c>
      <c r="J448" t="str">
        <f t="shared" si="6"/>
        <v>Adolescent</v>
      </c>
      <c r="K448" t="s">
        <v>30</v>
      </c>
    </row>
    <row r="449" spans="1:11" x14ac:dyDescent="0.25">
      <c r="A449">
        <v>448</v>
      </c>
      <c r="B449" s="19">
        <v>0</v>
      </c>
      <c r="C449" s="18">
        <v>95</v>
      </c>
      <c r="D449" s="18">
        <v>80</v>
      </c>
      <c r="E449" s="18">
        <v>45</v>
      </c>
      <c r="F449" s="18">
        <v>92</v>
      </c>
      <c r="G449" s="18">
        <v>36.5</v>
      </c>
      <c r="H449" s="2">
        <v>0.33</v>
      </c>
      <c r="I449" s="19">
        <v>26</v>
      </c>
      <c r="J449" t="str">
        <f t="shared" si="6"/>
        <v>Adolescent</v>
      </c>
      <c r="K449" t="s">
        <v>30</v>
      </c>
    </row>
    <row r="450" spans="1:11" x14ac:dyDescent="0.25">
      <c r="A450">
        <v>449</v>
      </c>
      <c r="B450" s="19">
        <v>0</v>
      </c>
      <c r="C450" s="18">
        <v>104</v>
      </c>
      <c r="D450" s="18">
        <v>64</v>
      </c>
      <c r="E450" s="18">
        <v>37</v>
      </c>
      <c r="F450" s="18">
        <v>64</v>
      </c>
      <c r="G450" s="18">
        <v>33.6</v>
      </c>
      <c r="H450" s="2">
        <v>0.51</v>
      </c>
      <c r="I450" s="19">
        <v>22</v>
      </c>
      <c r="J450" t="str">
        <f t="shared" ref="J450:J513" si="7">IF(I450&gt;49,"old",IF(I450&gt;=31,"Middle Age",IF(I450&lt;31,"Adolescent","Invalid")))</f>
        <v>Adolescent</v>
      </c>
      <c r="K450" t="s">
        <v>29</v>
      </c>
    </row>
    <row r="451" spans="1:11" x14ac:dyDescent="0.25">
      <c r="A451">
        <v>450</v>
      </c>
      <c r="B451" s="19">
        <v>0</v>
      </c>
      <c r="C451" s="18">
        <v>120</v>
      </c>
      <c r="D451" s="18">
        <v>74</v>
      </c>
      <c r="E451" s="18">
        <v>18</v>
      </c>
      <c r="F451" s="18">
        <v>63</v>
      </c>
      <c r="G451" s="18">
        <v>30.5</v>
      </c>
      <c r="H451" s="2">
        <v>0.28499999999999998</v>
      </c>
      <c r="I451" s="19">
        <v>26</v>
      </c>
      <c r="J451" t="str">
        <f t="shared" si="7"/>
        <v>Adolescent</v>
      </c>
      <c r="K451" t="s">
        <v>30</v>
      </c>
    </row>
    <row r="452" spans="1:11" x14ac:dyDescent="0.25">
      <c r="A452">
        <v>451</v>
      </c>
      <c r="B452" s="19">
        <v>1</v>
      </c>
      <c r="C452" s="18">
        <v>82</v>
      </c>
      <c r="D452" s="18">
        <v>64</v>
      </c>
      <c r="E452" s="18">
        <v>13</v>
      </c>
      <c r="F452" s="18">
        <v>95</v>
      </c>
      <c r="G452" s="18">
        <v>21.2</v>
      </c>
      <c r="H452" s="2">
        <v>0.41499999999999998</v>
      </c>
      <c r="I452" s="19">
        <v>23</v>
      </c>
      <c r="J452" t="str">
        <f t="shared" si="7"/>
        <v>Adolescent</v>
      </c>
      <c r="K452" t="s">
        <v>30</v>
      </c>
    </row>
    <row r="453" spans="1:11" x14ac:dyDescent="0.25">
      <c r="A453">
        <v>452</v>
      </c>
      <c r="B453" s="19">
        <v>2</v>
      </c>
      <c r="C453" s="18">
        <v>134</v>
      </c>
      <c r="D453" s="18">
        <v>70</v>
      </c>
      <c r="E453" s="18">
        <v>0</v>
      </c>
      <c r="F453" s="18">
        <v>0</v>
      </c>
      <c r="G453" s="18">
        <v>28.9</v>
      </c>
      <c r="H453" s="2">
        <v>0.54200000000000004</v>
      </c>
      <c r="I453" s="19">
        <v>23</v>
      </c>
      <c r="J453" t="str">
        <f t="shared" si="7"/>
        <v>Adolescent</v>
      </c>
      <c r="K453" t="s">
        <v>29</v>
      </c>
    </row>
    <row r="454" spans="1:11" x14ac:dyDescent="0.25">
      <c r="A454">
        <v>453</v>
      </c>
      <c r="B454" s="19">
        <v>0</v>
      </c>
      <c r="C454" s="18">
        <v>91</v>
      </c>
      <c r="D454" s="18">
        <v>68</v>
      </c>
      <c r="E454" s="18">
        <v>32</v>
      </c>
      <c r="F454" s="18">
        <v>210</v>
      </c>
      <c r="G454" s="18">
        <v>39.9</v>
      </c>
      <c r="H454" s="2">
        <v>0.38100000000000001</v>
      </c>
      <c r="I454" s="19">
        <v>25</v>
      </c>
      <c r="J454" t="str">
        <f t="shared" si="7"/>
        <v>Adolescent</v>
      </c>
      <c r="K454" t="s">
        <v>30</v>
      </c>
    </row>
    <row r="455" spans="1:11" x14ac:dyDescent="0.25">
      <c r="A455">
        <v>454</v>
      </c>
      <c r="B455" s="19">
        <v>2</v>
      </c>
      <c r="C455" s="18">
        <v>119</v>
      </c>
      <c r="D455" s="18">
        <v>0</v>
      </c>
      <c r="E455" s="18">
        <v>0</v>
      </c>
      <c r="F455" s="18">
        <v>0</v>
      </c>
      <c r="G455" s="18">
        <v>19.600000000000001</v>
      </c>
      <c r="H455" s="2">
        <v>0.83199999999999996</v>
      </c>
      <c r="I455" s="19">
        <v>72</v>
      </c>
      <c r="J455" t="str">
        <f t="shared" si="7"/>
        <v>old</v>
      </c>
      <c r="K455" t="s">
        <v>30</v>
      </c>
    </row>
    <row r="456" spans="1:11" x14ac:dyDescent="0.25">
      <c r="A456">
        <v>455</v>
      </c>
      <c r="B456" s="19">
        <v>2</v>
      </c>
      <c r="C456" s="18">
        <v>100</v>
      </c>
      <c r="D456" s="18">
        <v>54</v>
      </c>
      <c r="E456" s="18">
        <v>28</v>
      </c>
      <c r="F456" s="18">
        <v>105</v>
      </c>
      <c r="G456" s="18">
        <v>37.799999999999997</v>
      </c>
      <c r="H456" s="2">
        <v>0.498</v>
      </c>
      <c r="I456" s="19">
        <v>24</v>
      </c>
      <c r="J456" t="str">
        <f t="shared" si="7"/>
        <v>Adolescent</v>
      </c>
      <c r="K456" t="s">
        <v>30</v>
      </c>
    </row>
    <row r="457" spans="1:11" x14ac:dyDescent="0.25">
      <c r="A457">
        <v>456</v>
      </c>
      <c r="B457" s="19">
        <v>14</v>
      </c>
      <c r="C457" s="18">
        <v>175</v>
      </c>
      <c r="D457" s="18">
        <v>62</v>
      </c>
      <c r="E457" s="18">
        <v>30</v>
      </c>
      <c r="F457" s="18">
        <v>0</v>
      </c>
      <c r="G457" s="18">
        <v>33.6</v>
      </c>
      <c r="H457" s="2">
        <v>0.21199999999999999</v>
      </c>
      <c r="I457" s="19">
        <v>38</v>
      </c>
      <c r="J457" t="str">
        <f t="shared" si="7"/>
        <v>Middle Age</v>
      </c>
      <c r="K457" t="s">
        <v>29</v>
      </c>
    </row>
    <row r="458" spans="1:11" x14ac:dyDescent="0.25">
      <c r="A458">
        <v>457</v>
      </c>
      <c r="B458" s="19">
        <v>1</v>
      </c>
      <c r="C458" s="18">
        <v>135</v>
      </c>
      <c r="D458" s="18">
        <v>54</v>
      </c>
      <c r="E458" s="18">
        <v>0</v>
      </c>
      <c r="F458" s="18">
        <v>0</v>
      </c>
      <c r="G458" s="18">
        <v>26.7</v>
      </c>
      <c r="H458" s="2">
        <v>0.68700000000000006</v>
      </c>
      <c r="I458" s="19">
        <v>62</v>
      </c>
      <c r="J458" t="str">
        <f t="shared" si="7"/>
        <v>old</v>
      </c>
      <c r="K458" t="s">
        <v>30</v>
      </c>
    </row>
    <row r="459" spans="1:11" x14ac:dyDescent="0.25">
      <c r="A459">
        <v>458</v>
      </c>
      <c r="B459" s="19">
        <v>5</v>
      </c>
      <c r="C459" s="18">
        <v>86</v>
      </c>
      <c r="D459" s="18">
        <v>68</v>
      </c>
      <c r="E459" s="18">
        <v>28</v>
      </c>
      <c r="F459" s="18">
        <v>71</v>
      </c>
      <c r="G459" s="18">
        <v>30.2</v>
      </c>
      <c r="H459" s="2">
        <v>0.36399999999999999</v>
      </c>
      <c r="I459" s="19">
        <v>24</v>
      </c>
      <c r="J459" t="str">
        <f t="shared" si="7"/>
        <v>Adolescent</v>
      </c>
      <c r="K459" t="s">
        <v>30</v>
      </c>
    </row>
    <row r="460" spans="1:11" x14ac:dyDescent="0.25">
      <c r="A460">
        <v>459</v>
      </c>
      <c r="B460" s="19">
        <v>10</v>
      </c>
      <c r="C460" s="18">
        <v>148</v>
      </c>
      <c r="D460" s="18">
        <v>84</v>
      </c>
      <c r="E460" s="18">
        <v>48</v>
      </c>
      <c r="F460" s="18">
        <v>237</v>
      </c>
      <c r="G460" s="18">
        <v>37.6</v>
      </c>
      <c r="H460" s="2">
        <v>1.0009999999999999</v>
      </c>
      <c r="I460" s="19">
        <v>51</v>
      </c>
      <c r="J460" t="str">
        <f t="shared" si="7"/>
        <v>old</v>
      </c>
      <c r="K460" t="s">
        <v>29</v>
      </c>
    </row>
    <row r="461" spans="1:11" x14ac:dyDescent="0.25">
      <c r="A461">
        <v>460</v>
      </c>
      <c r="B461" s="19">
        <v>9</v>
      </c>
      <c r="C461" s="18">
        <v>134</v>
      </c>
      <c r="D461" s="18">
        <v>74</v>
      </c>
      <c r="E461" s="18">
        <v>33</v>
      </c>
      <c r="F461" s="18">
        <v>60</v>
      </c>
      <c r="G461" s="18">
        <v>25.9</v>
      </c>
      <c r="H461" s="2">
        <v>0.46</v>
      </c>
      <c r="I461" s="19">
        <v>81</v>
      </c>
      <c r="J461" t="str">
        <f t="shared" si="7"/>
        <v>old</v>
      </c>
      <c r="K461" t="s">
        <v>30</v>
      </c>
    </row>
    <row r="462" spans="1:11" x14ac:dyDescent="0.25">
      <c r="A462">
        <v>461</v>
      </c>
      <c r="B462" s="19">
        <v>9</v>
      </c>
      <c r="C462" s="18">
        <v>120</v>
      </c>
      <c r="D462" s="18">
        <v>72</v>
      </c>
      <c r="E462" s="18">
        <v>22</v>
      </c>
      <c r="F462" s="18">
        <v>56</v>
      </c>
      <c r="G462" s="18">
        <v>20.8</v>
      </c>
      <c r="H462" s="2">
        <v>0.73299999999999998</v>
      </c>
      <c r="I462" s="19">
        <v>48</v>
      </c>
      <c r="J462" t="str">
        <f t="shared" si="7"/>
        <v>Middle Age</v>
      </c>
      <c r="K462" t="s">
        <v>30</v>
      </c>
    </row>
    <row r="463" spans="1:11" x14ac:dyDescent="0.25">
      <c r="A463">
        <v>462</v>
      </c>
      <c r="B463" s="19">
        <v>1</v>
      </c>
      <c r="C463" s="18">
        <v>71</v>
      </c>
      <c r="D463" s="18">
        <v>62</v>
      </c>
      <c r="E463" s="18">
        <v>0</v>
      </c>
      <c r="F463" s="18">
        <v>0</v>
      </c>
      <c r="G463" s="18">
        <v>21.8</v>
      </c>
      <c r="H463" s="2">
        <v>0.41599999999999998</v>
      </c>
      <c r="I463" s="19">
        <v>26</v>
      </c>
      <c r="J463" t="str">
        <f t="shared" si="7"/>
        <v>Adolescent</v>
      </c>
      <c r="K463" t="s">
        <v>30</v>
      </c>
    </row>
    <row r="464" spans="1:11" x14ac:dyDescent="0.25">
      <c r="A464">
        <v>463</v>
      </c>
      <c r="B464" s="19">
        <v>8</v>
      </c>
      <c r="C464" s="18">
        <v>74</v>
      </c>
      <c r="D464" s="18">
        <v>70</v>
      </c>
      <c r="E464" s="18">
        <v>40</v>
      </c>
      <c r="F464" s="18">
        <v>49</v>
      </c>
      <c r="G464" s="18">
        <v>35.299999999999997</v>
      </c>
      <c r="H464" s="2">
        <v>0.70499999999999996</v>
      </c>
      <c r="I464" s="19">
        <v>39</v>
      </c>
      <c r="J464" t="str">
        <f t="shared" si="7"/>
        <v>Middle Age</v>
      </c>
      <c r="K464" t="s">
        <v>30</v>
      </c>
    </row>
    <row r="465" spans="1:11" x14ac:dyDescent="0.25">
      <c r="A465">
        <v>464</v>
      </c>
      <c r="B465" s="19">
        <v>5</v>
      </c>
      <c r="C465" s="18">
        <v>88</v>
      </c>
      <c r="D465" s="18">
        <v>78</v>
      </c>
      <c r="E465" s="18">
        <v>30</v>
      </c>
      <c r="F465" s="18">
        <v>0</v>
      </c>
      <c r="G465" s="18">
        <v>27.6</v>
      </c>
      <c r="H465" s="2">
        <v>0.25800000000000001</v>
      </c>
      <c r="I465" s="19">
        <v>37</v>
      </c>
      <c r="J465" t="str">
        <f t="shared" si="7"/>
        <v>Middle Age</v>
      </c>
      <c r="K465" t="s">
        <v>30</v>
      </c>
    </row>
    <row r="466" spans="1:11" x14ac:dyDescent="0.25">
      <c r="A466">
        <v>465</v>
      </c>
      <c r="B466" s="19">
        <v>10</v>
      </c>
      <c r="C466" s="18">
        <v>115</v>
      </c>
      <c r="D466" s="18">
        <v>98</v>
      </c>
      <c r="E466" s="18">
        <v>0</v>
      </c>
      <c r="F466" s="18">
        <v>0</v>
      </c>
      <c r="G466" s="18">
        <v>24</v>
      </c>
      <c r="H466" s="2">
        <v>1.022</v>
      </c>
      <c r="I466" s="19">
        <v>34</v>
      </c>
      <c r="J466" t="str">
        <f t="shared" si="7"/>
        <v>Middle Age</v>
      </c>
      <c r="K466" t="s">
        <v>30</v>
      </c>
    </row>
    <row r="467" spans="1:11" x14ac:dyDescent="0.25">
      <c r="A467">
        <v>466</v>
      </c>
      <c r="B467" s="19">
        <v>0</v>
      </c>
      <c r="C467" s="18">
        <v>124</v>
      </c>
      <c r="D467" s="18">
        <v>56</v>
      </c>
      <c r="E467" s="18">
        <v>13</v>
      </c>
      <c r="F467" s="18">
        <v>105</v>
      </c>
      <c r="G467" s="18">
        <v>21.8</v>
      </c>
      <c r="H467" s="2">
        <v>0.45200000000000001</v>
      </c>
      <c r="I467" s="19">
        <v>21</v>
      </c>
      <c r="J467" t="str">
        <f t="shared" si="7"/>
        <v>Adolescent</v>
      </c>
      <c r="K467" t="s">
        <v>30</v>
      </c>
    </row>
    <row r="468" spans="1:11" x14ac:dyDescent="0.25">
      <c r="A468">
        <v>467</v>
      </c>
      <c r="B468" s="19">
        <v>0</v>
      </c>
      <c r="C468" s="18">
        <v>74</v>
      </c>
      <c r="D468" s="18">
        <v>52</v>
      </c>
      <c r="E468" s="18">
        <v>10</v>
      </c>
      <c r="F468" s="18">
        <v>36</v>
      </c>
      <c r="G468" s="18">
        <v>27.8</v>
      </c>
      <c r="H468" s="2">
        <v>0.26900000000000002</v>
      </c>
      <c r="I468" s="19">
        <v>22</v>
      </c>
      <c r="J468" t="str">
        <f t="shared" si="7"/>
        <v>Adolescent</v>
      </c>
      <c r="K468" t="s">
        <v>30</v>
      </c>
    </row>
    <row r="469" spans="1:11" x14ac:dyDescent="0.25">
      <c r="A469">
        <v>468</v>
      </c>
      <c r="B469" s="19">
        <v>0</v>
      </c>
      <c r="C469" s="18">
        <v>97</v>
      </c>
      <c r="D469" s="18">
        <v>64</v>
      </c>
      <c r="E469" s="18">
        <v>36</v>
      </c>
      <c r="F469" s="18">
        <v>100</v>
      </c>
      <c r="G469" s="18">
        <v>36.799999999999997</v>
      </c>
      <c r="H469" s="2">
        <v>0.6</v>
      </c>
      <c r="I469" s="19">
        <v>25</v>
      </c>
      <c r="J469" t="str">
        <f t="shared" si="7"/>
        <v>Adolescent</v>
      </c>
      <c r="K469" t="s">
        <v>30</v>
      </c>
    </row>
    <row r="470" spans="1:11" x14ac:dyDescent="0.25">
      <c r="A470">
        <v>469</v>
      </c>
      <c r="B470" s="19">
        <v>8</v>
      </c>
      <c r="C470" s="18">
        <v>120</v>
      </c>
      <c r="D470" s="18">
        <v>0</v>
      </c>
      <c r="E470" s="18">
        <v>0</v>
      </c>
      <c r="F470" s="18">
        <v>0</v>
      </c>
      <c r="G470" s="18">
        <v>30</v>
      </c>
      <c r="H470" s="2">
        <v>0.183</v>
      </c>
      <c r="I470" s="19">
        <v>38</v>
      </c>
      <c r="J470" t="str">
        <f t="shared" si="7"/>
        <v>Middle Age</v>
      </c>
      <c r="K470" t="s">
        <v>29</v>
      </c>
    </row>
    <row r="471" spans="1:11" x14ac:dyDescent="0.25">
      <c r="A471">
        <v>470</v>
      </c>
      <c r="B471" s="19">
        <v>6</v>
      </c>
      <c r="C471" s="18">
        <v>154</v>
      </c>
      <c r="D471" s="18">
        <v>78</v>
      </c>
      <c r="E471" s="18">
        <v>41</v>
      </c>
      <c r="F471" s="18">
        <v>140</v>
      </c>
      <c r="G471" s="18">
        <v>46.1</v>
      </c>
      <c r="H471" s="2">
        <v>0.57099999999999995</v>
      </c>
      <c r="I471" s="19">
        <v>27</v>
      </c>
      <c r="J471" t="str">
        <f t="shared" si="7"/>
        <v>Adolescent</v>
      </c>
      <c r="K471" t="s">
        <v>30</v>
      </c>
    </row>
    <row r="472" spans="1:11" x14ac:dyDescent="0.25">
      <c r="A472">
        <v>471</v>
      </c>
      <c r="B472" s="19">
        <v>1</v>
      </c>
      <c r="C472" s="18">
        <v>144</v>
      </c>
      <c r="D472" s="18">
        <v>82</v>
      </c>
      <c r="E472" s="18">
        <v>40</v>
      </c>
      <c r="F472" s="18">
        <v>0</v>
      </c>
      <c r="G472" s="18">
        <v>41.3</v>
      </c>
      <c r="H472" s="2">
        <v>0.60699999999999998</v>
      </c>
      <c r="I472" s="19">
        <v>28</v>
      </c>
      <c r="J472" t="str">
        <f t="shared" si="7"/>
        <v>Adolescent</v>
      </c>
      <c r="K472" t="s">
        <v>30</v>
      </c>
    </row>
    <row r="473" spans="1:11" x14ac:dyDescent="0.25">
      <c r="A473">
        <v>472</v>
      </c>
      <c r="B473" s="19">
        <v>0</v>
      </c>
      <c r="C473" s="18">
        <v>137</v>
      </c>
      <c r="D473" s="18">
        <v>70</v>
      </c>
      <c r="E473" s="18">
        <v>38</v>
      </c>
      <c r="F473" s="18">
        <v>0</v>
      </c>
      <c r="G473" s="18">
        <v>33.200000000000003</v>
      </c>
      <c r="H473" s="2">
        <v>0.17</v>
      </c>
      <c r="I473" s="19">
        <v>22</v>
      </c>
      <c r="J473" t="str">
        <f t="shared" si="7"/>
        <v>Adolescent</v>
      </c>
      <c r="K473" t="s">
        <v>30</v>
      </c>
    </row>
    <row r="474" spans="1:11" x14ac:dyDescent="0.25">
      <c r="A474">
        <v>473</v>
      </c>
      <c r="B474" s="19">
        <v>0</v>
      </c>
      <c r="C474" s="18">
        <v>119</v>
      </c>
      <c r="D474" s="18">
        <v>66</v>
      </c>
      <c r="E474" s="18">
        <v>27</v>
      </c>
      <c r="F474" s="18">
        <v>0</v>
      </c>
      <c r="G474" s="18">
        <v>38.799999999999997</v>
      </c>
      <c r="H474" s="2">
        <v>0.25900000000000001</v>
      </c>
      <c r="I474" s="19">
        <v>22</v>
      </c>
      <c r="J474" t="str">
        <f t="shared" si="7"/>
        <v>Adolescent</v>
      </c>
      <c r="K474" t="s">
        <v>30</v>
      </c>
    </row>
    <row r="475" spans="1:11" x14ac:dyDescent="0.25">
      <c r="A475">
        <v>474</v>
      </c>
      <c r="B475" s="19">
        <v>7</v>
      </c>
      <c r="C475" s="18">
        <v>136</v>
      </c>
      <c r="D475" s="18">
        <v>90</v>
      </c>
      <c r="E475" s="18">
        <v>0</v>
      </c>
      <c r="F475" s="18">
        <v>0</v>
      </c>
      <c r="G475" s="18">
        <v>29.9</v>
      </c>
      <c r="H475" s="2">
        <v>0.21</v>
      </c>
      <c r="I475" s="19">
        <v>50</v>
      </c>
      <c r="J475" t="str">
        <f t="shared" si="7"/>
        <v>old</v>
      </c>
      <c r="K475" t="s">
        <v>30</v>
      </c>
    </row>
    <row r="476" spans="1:11" x14ac:dyDescent="0.25">
      <c r="A476">
        <v>475</v>
      </c>
      <c r="B476" s="19">
        <v>4</v>
      </c>
      <c r="C476" s="18">
        <v>114</v>
      </c>
      <c r="D476" s="18">
        <v>64</v>
      </c>
      <c r="E476" s="18">
        <v>0</v>
      </c>
      <c r="F476" s="18">
        <v>0</v>
      </c>
      <c r="G476" s="18">
        <v>28.9</v>
      </c>
      <c r="H476" s="2">
        <v>0.126</v>
      </c>
      <c r="I476" s="19">
        <v>24</v>
      </c>
      <c r="J476" t="str">
        <f t="shared" si="7"/>
        <v>Adolescent</v>
      </c>
      <c r="K476" t="s">
        <v>30</v>
      </c>
    </row>
    <row r="477" spans="1:11" x14ac:dyDescent="0.25">
      <c r="A477">
        <v>476</v>
      </c>
      <c r="B477" s="19">
        <v>0</v>
      </c>
      <c r="C477" s="18">
        <v>137</v>
      </c>
      <c r="D477" s="18">
        <v>84</v>
      </c>
      <c r="E477" s="18">
        <v>27</v>
      </c>
      <c r="F477" s="18">
        <v>0</v>
      </c>
      <c r="G477" s="18">
        <v>27.3</v>
      </c>
      <c r="H477" s="2">
        <v>0.23100000000000001</v>
      </c>
      <c r="I477" s="19">
        <v>59</v>
      </c>
      <c r="J477" t="str">
        <f t="shared" si="7"/>
        <v>old</v>
      </c>
      <c r="K477" t="s">
        <v>30</v>
      </c>
    </row>
    <row r="478" spans="1:11" x14ac:dyDescent="0.25">
      <c r="A478">
        <v>477</v>
      </c>
      <c r="B478" s="19">
        <v>2</v>
      </c>
      <c r="C478" s="18">
        <v>105</v>
      </c>
      <c r="D478" s="18">
        <v>80</v>
      </c>
      <c r="E478" s="18">
        <v>45</v>
      </c>
      <c r="F478" s="18">
        <v>191</v>
      </c>
      <c r="G478" s="18">
        <v>33.700000000000003</v>
      </c>
      <c r="H478" s="2">
        <v>0.71099999999999997</v>
      </c>
      <c r="I478" s="19">
        <v>29</v>
      </c>
      <c r="J478" t="str">
        <f t="shared" si="7"/>
        <v>Adolescent</v>
      </c>
      <c r="K478" t="s">
        <v>29</v>
      </c>
    </row>
    <row r="479" spans="1:11" x14ac:dyDescent="0.25">
      <c r="A479">
        <v>478</v>
      </c>
      <c r="B479" s="19">
        <v>7</v>
      </c>
      <c r="C479" s="18">
        <v>114</v>
      </c>
      <c r="D479" s="18">
        <v>76</v>
      </c>
      <c r="E479" s="18">
        <v>17</v>
      </c>
      <c r="F479" s="18">
        <v>110</v>
      </c>
      <c r="G479" s="18">
        <v>23.8</v>
      </c>
      <c r="H479" s="2">
        <v>0.46600000000000003</v>
      </c>
      <c r="I479" s="19">
        <v>31</v>
      </c>
      <c r="J479" t="str">
        <f t="shared" si="7"/>
        <v>Middle Age</v>
      </c>
      <c r="K479" t="s">
        <v>30</v>
      </c>
    </row>
    <row r="480" spans="1:11" x14ac:dyDescent="0.25">
      <c r="A480">
        <v>479</v>
      </c>
      <c r="B480" s="19">
        <v>8</v>
      </c>
      <c r="C480" s="18">
        <v>126</v>
      </c>
      <c r="D480" s="18">
        <v>74</v>
      </c>
      <c r="E480" s="18">
        <v>38</v>
      </c>
      <c r="F480" s="18">
        <v>75</v>
      </c>
      <c r="G480" s="18">
        <v>25.9</v>
      </c>
      <c r="H480" s="2">
        <v>0.16200000000000001</v>
      </c>
      <c r="I480" s="19">
        <v>39</v>
      </c>
      <c r="J480" t="str">
        <f t="shared" si="7"/>
        <v>Middle Age</v>
      </c>
      <c r="K480" t="s">
        <v>30</v>
      </c>
    </row>
    <row r="481" spans="1:11" x14ac:dyDescent="0.25">
      <c r="A481">
        <v>480</v>
      </c>
      <c r="B481" s="19">
        <v>4</v>
      </c>
      <c r="C481" s="18">
        <v>132</v>
      </c>
      <c r="D481" s="18">
        <v>86</v>
      </c>
      <c r="E481" s="18">
        <v>31</v>
      </c>
      <c r="F481" s="18">
        <v>0</v>
      </c>
      <c r="G481" s="18">
        <v>28</v>
      </c>
      <c r="H481" s="2">
        <v>0.41899999999999998</v>
      </c>
      <c r="I481" s="19">
        <v>63</v>
      </c>
      <c r="J481" t="str">
        <f t="shared" si="7"/>
        <v>old</v>
      </c>
      <c r="K481" t="s">
        <v>30</v>
      </c>
    </row>
    <row r="482" spans="1:11" x14ac:dyDescent="0.25">
      <c r="A482">
        <v>481</v>
      </c>
      <c r="B482" s="19">
        <v>3</v>
      </c>
      <c r="C482" s="18">
        <v>158</v>
      </c>
      <c r="D482" s="18">
        <v>70</v>
      </c>
      <c r="E482" s="18">
        <v>30</v>
      </c>
      <c r="F482" s="18">
        <v>328</v>
      </c>
      <c r="G482" s="18">
        <v>35.5</v>
      </c>
      <c r="H482" s="2">
        <v>0.34399999999999997</v>
      </c>
      <c r="I482" s="19">
        <v>35</v>
      </c>
      <c r="J482" t="str">
        <f t="shared" si="7"/>
        <v>Middle Age</v>
      </c>
      <c r="K482" t="s">
        <v>29</v>
      </c>
    </row>
    <row r="483" spans="1:11" x14ac:dyDescent="0.25">
      <c r="A483">
        <v>482</v>
      </c>
      <c r="B483" s="19">
        <v>0</v>
      </c>
      <c r="C483" s="18">
        <v>123</v>
      </c>
      <c r="D483" s="18">
        <v>88</v>
      </c>
      <c r="E483" s="18">
        <v>37</v>
      </c>
      <c r="F483" s="18">
        <v>0</v>
      </c>
      <c r="G483" s="18">
        <v>35.200000000000003</v>
      </c>
      <c r="H483" s="2">
        <v>0.19700000000000001</v>
      </c>
      <c r="I483" s="19">
        <v>29</v>
      </c>
      <c r="J483" t="str">
        <f t="shared" si="7"/>
        <v>Adolescent</v>
      </c>
      <c r="K483" t="s">
        <v>30</v>
      </c>
    </row>
    <row r="484" spans="1:11" x14ac:dyDescent="0.25">
      <c r="A484">
        <v>483</v>
      </c>
      <c r="B484" s="19">
        <v>4</v>
      </c>
      <c r="C484" s="18">
        <v>85</v>
      </c>
      <c r="D484" s="18">
        <v>58</v>
      </c>
      <c r="E484" s="18">
        <v>22</v>
      </c>
      <c r="F484" s="18">
        <v>49</v>
      </c>
      <c r="G484" s="18">
        <v>27.8</v>
      </c>
      <c r="H484" s="2">
        <v>0.30599999999999999</v>
      </c>
      <c r="I484" s="19">
        <v>28</v>
      </c>
      <c r="J484" t="str">
        <f t="shared" si="7"/>
        <v>Adolescent</v>
      </c>
      <c r="K484" t="s">
        <v>30</v>
      </c>
    </row>
    <row r="485" spans="1:11" x14ac:dyDescent="0.25">
      <c r="A485">
        <v>484</v>
      </c>
      <c r="B485" s="19">
        <v>0</v>
      </c>
      <c r="C485" s="18">
        <v>84</v>
      </c>
      <c r="D485" s="18">
        <v>82</v>
      </c>
      <c r="E485" s="18">
        <v>31</v>
      </c>
      <c r="F485" s="18">
        <v>125</v>
      </c>
      <c r="G485" s="18">
        <v>38.200000000000003</v>
      </c>
      <c r="H485" s="2">
        <v>0.23300000000000001</v>
      </c>
      <c r="I485" s="19">
        <v>23</v>
      </c>
      <c r="J485" t="str">
        <f t="shared" si="7"/>
        <v>Adolescent</v>
      </c>
      <c r="K485" t="s">
        <v>30</v>
      </c>
    </row>
    <row r="486" spans="1:11" x14ac:dyDescent="0.25">
      <c r="A486">
        <v>485</v>
      </c>
      <c r="B486" s="19">
        <v>0</v>
      </c>
      <c r="C486" s="18">
        <v>145</v>
      </c>
      <c r="D486" s="18">
        <v>0</v>
      </c>
      <c r="E486" s="18">
        <v>0</v>
      </c>
      <c r="F486" s="18">
        <v>0</v>
      </c>
      <c r="G486" s="18">
        <v>44.2</v>
      </c>
      <c r="H486" s="2">
        <v>0.63</v>
      </c>
      <c r="I486" s="19">
        <v>31</v>
      </c>
      <c r="J486" t="str">
        <f t="shared" si="7"/>
        <v>Middle Age</v>
      </c>
      <c r="K486" t="s">
        <v>29</v>
      </c>
    </row>
    <row r="487" spans="1:11" x14ac:dyDescent="0.25">
      <c r="A487">
        <v>486</v>
      </c>
      <c r="B487" s="19">
        <v>0</v>
      </c>
      <c r="C487" s="18">
        <v>135</v>
      </c>
      <c r="D487" s="18">
        <v>68</v>
      </c>
      <c r="E487" s="18">
        <v>42</v>
      </c>
      <c r="F487" s="18">
        <v>250</v>
      </c>
      <c r="G487" s="18">
        <v>42.3</v>
      </c>
      <c r="H487" s="2">
        <v>0.36499999999999999</v>
      </c>
      <c r="I487" s="19">
        <v>24</v>
      </c>
      <c r="J487" t="str">
        <f t="shared" si="7"/>
        <v>Adolescent</v>
      </c>
      <c r="K487" t="s">
        <v>29</v>
      </c>
    </row>
    <row r="488" spans="1:11" x14ac:dyDescent="0.25">
      <c r="A488">
        <v>487</v>
      </c>
      <c r="B488" s="19">
        <v>1</v>
      </c>
      <c r="C488" s="18">
        <v>139</v>
      </c>
      <c r="D488" s="18">
        <v>62</v>
      </c>
      <c r="E488" s="18">
        <v>41</v>
      </c>
      <c r="F488" s="18">
        <v>480</v>
      </c>
      <c r="G488" s="18">
        <v>40.700000000000003</v>
      </c>
      <c r="H488" s="2">
        <v>0.53600000000000003</v>
      </c>
      <c r="I488" s="19">
        <v>21</v>
      </c>
      <c r="J488" t="str">
        <f t="shared" si="7"/>
        <v>Adolescent</v>
      </c>
      <c r="K488" t="s">
        <v>30</v>
      </c>
    </row>
    <row r="489" spans="1:11" x14ac:dyDescent="0.25">
      <c r="A489">
        <v>488</v>
      </c>
      <c r="B489" s="19">
        <v>0</v>
      </c>
      <c r="C489" s="18">
        <v>173</v>
      </c>
      <c r="D489" s="18">
        <v>78</v>
      </c>
      <c r="E489" s="18">
        <v>32</v>
      </c>
      <c r="F489" s="18">
        <v>265</v>
      </c>
      <c r="G489" s="18">
        <v>46.5</v>
      </c>
      <c r="H489" s="2">
        <v>1.159</v>
      </c>
      <c r="I489" s="19">
        <v>58</v>
      </c>
      <c r="J489" t="str">
        <f t="shared" si="7"/>
        <v>old</v>
      </c>
      <c r="K489" t="s">
        <v>30</v>
      </c>
    </row>
    <row r="490" spans="1:11" x14ac:dyDescent="0.25">
      <c r="A490">
        <v>489</v>
      </c>
      <c r="B490" s="19">
        <v>4</v>
      </c>
      <c r="C490" s="18">
        <v>99</v>
      </c>
      <c r="D490" s="18">
        <v>72</v>
      </c>
      <c r="E490" s="18">
        <v>17</v>
      </c>
      <c r="F490" s="18">
        <v>0</v>
      </c>
      <c r="G490" s="18">
        <v>25.6</v>
      </c>
      <c r="H490" s="2">
        <v>0.29399999999999998</v>
      </c>
      <c r="I490" s="19">
        <v>28</v>
      </c>
      <c r="J490" t="str">
        <f t="shared" si="7"/>
        <v>Adolescent</v>
      </c>
      <c r="K490" t="s">
        <v>30</v>
      </c>
    </row>
    <row r="491" spans="1:11" x14ac:dyDescent="0.25">
      <c r="A491">
        <v>490</v>
      </c>
      <c r="B491" s="19">
        <v>8</v>
      </c>
      <c r="C491" s="18">
        <v>194</v>
      </c>
      <c r="D491" s="18">
        <v>80</v>
      </c>
      <c r="E491" s="18">
        <v>0</v>
      </c>
      <c r="F491" s="18">
        <v>0</v>
      </c>
      <c r="G491" s="18">
        <v>26.1</v>
      </c>
      <c r="H491" s="2">
        <v>0.55100000000000005</v>
      </c>
      <c r="I491" s="19">
        <v>67</v>
      </c>
      <c r="J491" t="str">
        <f t="shared" si="7"/>
        <v>old</v>
      </c>
      <c r="K491" t="s">
        <v>30</v>
      </c>
    </row>
    <row r="492" spans="1:11" x14ac:dyDescent="0.25">
      <c r="A492">
        <v>491</v>
      </c>
      <c r="B492" s="19">
        <v>2</v>
      </c>
      <c r="C492" s="18">
        <v>83</v>
      </c>
      <c r="D492" s="18">
        <v>65</v>
      </c>
      <c r="E492" s="18">
        <v>28</v>
      </c>
      <c r="F492" s="18">
        <v>66</v>
      </c>
      <c r="G492" s="18">
        <v>36.799999999999997</v>
      </c>
      <c r="H492" s="2">
        <v>0.629</v>
      </c>
      <c r="I492" s="19">
        <v>24</v>
      </c>
      <c r="J492" t="str">
        <f t="shared" si="7"/>
        <v>Adolescent</v>
      </c>
      <c r="K492" t="s">
        <v>30</v>
      </c>
    </row>
    <row r="493" spans="1:11" x14ac:dyDescent="0.25">
      <c r="A493">
        <v>492</v>
      </c>
      <c r="B493" s="19">
        <v>2</v>
      </c>
      <c r="C493" s="18">
        <v>89</v>
      </c>
      <c r="D493" s="18">
        <v>90</v>
      </c>
      <c r="E493" s="18">
        <v>30</v>
      </c>
      <c r="F493" s="18">
        <v>0</v>
      </c>
      <c r="G493" s="18">
        <v>33.5</v>
      </c>
      <c r="H493" s="2">
        <v>0.29199999999999998</v>
      </c>
      <c r="I493" s="19">
        <v>42</v>
      </c>
      <c r="J493" t="str">
        <f t="shared" si="7"/>
        <v>Middle Age</v>
      </c>
      <c r="K493" t="s">
        <v>30</v>
      </c>
    </row>
    <row r="494" spans="1:11" x14ac:dyDescent="0.25">
      <c r="A494">
        <v>493</v>
      </c>
      <c r="B494" s="19">
        <v>4</v>
      </c>
      <c r="C494" s="18">
        <v>99</v>
      </c>
      <c r="D494" s="18">
        <v>68</v>
      </c>
      <c r="E494" s="18">
        <v>38</v>
      </c>
      <c r="F494" s="18">
        <v>0</v>
      </c>
      <c r="G494" s="18">
        <v>32.799999999999997</v>
      </c>
      <c r="H494" s="2">
        <v>0.14499999999999999</v>
      </c>
      <c r="I494" s="19">
        <v>33</v>
      </c>
      <c r="J494" t="str">
        <f t="shared" si="7"/>
        <v>Middle Age</v>
      </c>
      <c r="K494" t="s">
        <v>30</v>
      </c>
    </row>
    <row r="495" spans="1:11" x14ac:dyDescent="0.25">
      <c r="A495">
        <v>494</v>
      </c>
      <c r="B495" s="19">
        <v>4</v>
      </c>
      <c r="C495" s="18">
        <v>125</v>
      </c>
      <c r="D495" s="18">
        <v>70</v>
      </c>
      <c r="E495" s="18">
        <v>18</v>
      </c>
      <c r="F495" s="18">
        <v>122</v>
      </c>
      <c r="G495" s="18">
        <v>28.9</v>
      </c>
      <c r="H495" s="2">
        <v>1.1439999999999999</v>
      </c>
      <c r="I495" s="19">
        <v>45</v>
      </c>
      <c r="J495" t="str">
        <f t="shared" si="7"/>
        <v>Middle Age</v>
      </c>
      <c r="K495" t="s">
        <v>29</v>
      </c>
    </row>
    <row r="496" spans="1:11" x14ac:dyDescent="0.25">
      <c r="A496">
        <v>495</v>
      </c>
      <c r="B496" s="19">
        <v>3</v>
      </c>
      <c r="C496" s="18">
        <v>80</v>
      </c>
      <c r="D496" s="18">
        <v>0</v>
      </c>
      <c r="E496" s="18">
        <v>0</v>
      </c>
      <c r="F496" s="18">
        <v>0</v>
      </c>
      <c r="G496" s="18">
        <v>0</v>
      </c>
      <c r="H496" s="2">
        <v>0.17399999999999999</v>
      </c>
      <c r="I496" s="19">
        <v>22</v>
      </c>
      <c r="J496" t="str">
        <f t="shared" si="7"/>
        <v>Adolescent</v>
      </c>
      <c r="K496" t="s">
        <v>30</v>
      </c>
    </row>
    <row r="497" spans="1:11" x14ac:dyDescent="0.25">
      <c r="A497">
        <v>496</v>
      </c>
      <c r="B497" s="19">
        <v>6</v>
      </c>
      <c r="C497" s="18">
        <v>166</v>
      </c>
      <c r="D497" s="18">
        <v>74</v>
      </c>
      <c r="E497" s="18">
        <v>0</v>
      </c>
      <c r="F497" s="18">
        <v>0</v>
      </c>
      <c r="G497" s="18">
        <v>26.6</v>
      </c>
      <c r="H497" s="2">
        <v>0.30399999999999999</v>
      </c>
      <c r="I497" s="19">
        <v>66</v>
      </c>
      <c r="J497" t="str">
        <f t="shared" si="7"/>
        <v>old</v>
      </c>
      <c r="K497" t="s">
        <v>30</v>
      </c>
    </row>
    <row r="498" spans="1:11" x14ac:dyDescent="0.25">
      <c r="A498">
        <v>497</v>
      </c>
      <c r="B498" s="19">
        <v>5</v>
      </c>
      <c r="C498" s="18">
        <v>110</v>
      </c>
      <c r="D498" s="18">
        <v>68</v>
      </c>
      <c r="E498" s="18">
        <v>0</v>
      </c>
      <c r="F498" s="18">
        <v>0</v>
      </c>
      <c r="G498" s="18">
        <v>26</v>
      </c>
      <c r="H498" s="2">
        <v>0.29199999999999998</v>
      </c>
      <c r="I498" s="19">
        <v>30</v>
      </c>
      <c r="J498" t="str">
        <f t="shared" si="7"/>
        <v>Adolescent</v>
      </c>
      <c r="K498" t="s">
        <v>30</v>
      </c>
    </row>
    <row r="499" spans="1:11" x14ac:dyDescent="0.25">
      <c r="A499">
        <v>498</v>
      </c>
      <c r="B499" s="19">
        <v>2</v>
      </c>
      <c r="C499" s="18">
        <v>81</v>
      </c>
      <c r="D499" s="18">
        <v>72</v>
      </c>
      <c r="E499" s="18">
        <v>15</v>
      </c>
      <c r="F499" s="18">
        <v>76</v>
      </c>
      <c r="G499" s="18">
        <v>30.1</v>
      </c>
      <c r="H499" s="2">
        <v>0.54700000000000004</v>
      </c>
      <c r="I499" s="19">
        <v>25</v>
      </c>
      <c r="J499" t="str">
        <f t="shared" si="7"/>
        <v>Adolescent</v>
      </c>
      <c r="K499" t="s">
        <v>30</v>
      </c>
    </row>
    <row r="500" spans="1:11" x14ac:dyDescent="0.25">
      <c r="A500">
        <v>499</v>
      </c>
      <c r="B500" s="19">
        <v>7</v>
      </c>
      <c r="C500" s="18">
        <v>195</v>
      </c>
      <c r="D500" s="18">
        <v>70</v>
      </c>
      <c r="E500" s="18">
        <v>33</v>
      </c>
      <c r="F500" s="18">
        <v>145</v>
      </c>
      <c r="G500" s="18">
        <v>25.1</v>
      </c>
      <c r="H500" s="2">
        <v>0.16300000000000001</v>
      </c>
      <c r="I500" s="19">
        <v>55</v>
      </c>
      <c r="J500" t="str">
        <f t="shared" si="7"/>
        <v>old</v>
      </c>
      <c r="K500" t="s">
        <v>29</v>
      </c>
    </row>
    <row r="501" spans="1:11" x14ac:dyDescent="0.25">
      <c r="A501">
        <v>500</v>
      </c>
      <c r="B501" s="19">
        <v>6</v>
      </c>
      <c r="C501" s="18">
        <v>154</v>
      </c>
      <c r="D501" s="18">
        <v>74</v>
      </c>
      <c r="E501" s="18">
        <v>32</v>
      </c>
      <c r="F501" s="18">
        <v>193</v>
      </c>
      <c r="G501" s="18">
        <v>29.3</v>
      </c>
      <c r="H501" s="2">
        <v>0.83899999999999997</v>
      </c>
      <c r="I501" s="19">
        <v>39</v>
      </c>
      <c r="J501" t="str">
        <f t="shared" si="7"/>
        <v>Middle Age</v>
      </c>
      <c r="K501" t="s">
        <v>30</v>
      </c>
    </row>
    <row r="502" spans="1:11" x14ac:dyDescent="0.25">
      <c r="A502">
        <v>501</v>
      </c>
      <c r="B502" s="19">
        <v>2</v>
      </c>
      <c r="C502" s="18">
        <v>117</v>
      </c>
      <c r="D502" s="18">
        <v>90</v>
      </c>
      <c r="E502" s="18">
        <v>19</v>
      </c>
      <c r="F502" s="18">
        <v>71</v>
      </c>
      <c r="G502" s="18">
        <v>25.2</v>
      </c>
      <c r="H502" s="2">
        <v>0.313</v>
      </c>
      <c r="I502" s="19">
        <v>21</v>
      </c>
      <c r="J502" t="str">
        <f t="shared" si="7"/>
        <v>Adolescent</v>
      </c>
      <c r="K502" t="s">
        <v>30</v>
      </c>
    </row>
    <row r="503" spans="1:11" x14ac:dyDescent="0.25">
      <c r="A503">
        <v>502</v>
      </c>
      <c r="B503" s="19">
        <v>3</v>
      </c>
      <c r="C503" s="18">
        <v>84</v>
      </c>
      <c r="D503" s="18">
        <v>72</v>
      </c>
      <c r="E503" s="18">
        <v>32</v>
      </c>
      <c r="F503" s="18">
        <v>0</v>
      </c>
      <c r="G503" s="18">
        <v>37.200000000000003</v>
      </c>
      <c r="H503" s="2">
        <v>0.26700000000000002</v>
      </c>
      <c r="I503" s="19">
        <v>28</v>
      </c>
      <c r="J503" t="str">
        <f t="shared" si="7"/>
        <v>Adolescent</v>
      </c>
      <c r="K503" t="s">
        <v>30</v>
      </c>
    </row>
    <row r="504" spans="1:11" x14ac:dyDescent="0.25">
      <c r="A504">
        <v>503</v>
      </c>
      <c r="B504" s="19">
        <v>6</v>
      </c>
      <c r="C504" s="18">
        <v>0</v>
      </c>
      <c r="D504" s="18">
        <v>68</v>
      </c>
      <c r="E504" s="18">
        <v>41</v>
      </c>
      <c r="F504" s="18">
        <v>0</v>
      </c>
      <c r="G504" s="18">
        <v>39</v>
      </c>
      <c r="H504" s="2">
        <v>0.72699999999999998</v>
      </c>
      <c r="I504" s="19">
        <v>41</v>
      </c>
      <c r="J504" t="str">
        <f t="shared" si="7"/>
        <v>Middle Age</v>
      </c>
      <c r="K504" t="s">
        <v>29</v>
      </c>
    </row>
    <row r="505" spans="1:11" x14ac:dyDescent="0.25">
      <c r="A505">
        <v>504</v>
      </c>
      <c r="B505" s="19">
        <v>7</v>
      </c>
      <c r="C505" s="18">
        <v>94</v>
      </c>
      <c r="D505" s="18">
        <v>64</v>
      </c>
      <c r="E505" s="18">
        <v>25</v>
      </c>
      <c r="F505" s="18">
        <v>79</v>
      </c>
      <c r="G505" s="18">
        <v>33.299999999999997</v>
      </c>
      <c r="H505" s="2">
        <v>0.73799999999999999</v>
      </c>
      <c r="I505" s="19">
        <v>41</v>
      </c>
      <c r="J505" t="str">
        <f t="shared" si="7"/>
        <v>Middle Age</v>
      </c>
      <c r="K505" t="s">
        <v>30</v>
      </c>
    </row>
    <row r="506" spans="1:11" x14ac:dyDescent="0.25">
      <c r="A506">
        <v>505</v>
      </c>
      <c r="B506" s="19">
        <v>3</v>
      </c>
      <c r="C506" s="18">
        <v>96</v>
      </c>
      <c r="D506" s="18">
        <v>78</v>
      </c>
      <c r="E506" s="18">
        <v>39</v>
      </c>
      <c r="F506" s="18">
        <v>0</v>
      </c>
      <c r="G506" s="18">
        <v>37.299999999999997</v>
      </c>
      <c r="H506" s="2">
        <v>0.23799999999999999</v>
      </c>
      <c r="I506" s="19">
        <v>40</v>
      </c>
      <c r="J506" t="str">
        <f t="shared" si="7"/>
        <v>Middle Age</v>
      </c>
      <c r="K506" t="s">
        <v>30</v>
      </c>
    </row>
    <row r="507" spans="1:11" x14ac:dyDescent="0.25">
      <c r="A507">
        <v>506</v>
      </c>
      <c r="B507" s="19">
        <v>10</v>
      </c>
      <c r="C507" s="18">
        <v>75</v>
      </c>
      <c r="D507" s="18">
        <v>82</v>
      </c>
      <c r="E507" s="18">
        <v>0</v>
      </c>
      <c r="F507" s="18">
        <v>0</v>
      </c>
      <c r="G507" s="18">
        <v>33.299999999999997</v>
      </c>
      <c r="H507" s="2">
        <v>0.26300000000000001</v>
      </c>
      <c r="I507" s="19">
        <v>38</v>
      </c>
      <c r="J507" t="str">
        <f t="shared" si="7"/>
        <v>Middle Age</v>
      </c>
      <c r="K507" t="s">
        <v>30</v>
      </c>
    </row>
    <row r="508" spans="1:11" x14ac:dyDescent="0.25">
      <c r="A508">
        <v>507</v>
      </c>
      <c r="B508" s="19">
        <v>0</v>
      </c>
      <c r="C508" s="18">
        <v>180</v>
      </c>
      <c r="D508" s="18">
        <v>90</v>
      </c>
      <c r="E508" s="18">
        <v>26</v>
      </c>
      <c r="F508" s="18">
        <v>90</v>
      </c>
      <c r="G508" s="18">
        <v>36.5</v>
      </c>
      <c r="H508" s="2">
        <v>0.314</v>
      </c>
      <c r="I508" s="19">
        <v>35</v>
      </c>
      <c r="J508" t="str">
        <f t="shared" si="7"/>
        <v>Middle Age</v>
      </c>
      <c r="K508" t="s">
        <v>29</v>
      </c>
    </row>
    <row r="509" spans="1:11" x14ac:dyDescent="0.25">
      <c r="A509">
        <v>508</v>
      </c>
      <c r="B509" s="19">
        <v>1</v>
      </c>
      <c r="C509" s="18">
        <v>130</v>
      </c>
      <c r="D509" s="18">
        <v>60</v>
      </c>
      <c r="E509" s="18">
        <v>23</v>
      </c>
      <c r="F509" s="18">
        <v>170</v>
      </c>
      <c r="G509" s="18">
        <v>28.6</v>
      </c>
      <c r="H509" s="2">
        <v>0.69199999999999995</v>
      </c>
      <c r="I509" s="19">
        <v>21</v>
      </c>
      <c r="J509" t="str">
        <f t="shared" si="7"/>
        <v>Adolescent</v>
      </c>
      <c r="K509" t="s">
        <v>30</v>
      </c>
    </row>
    <row r="510" spans="1:11" x14ac:dyDescent="0.25">
      <c r="A510">
        <v>509</v>
      </c>
      <c r="B510" s="19">
        <v>2</v>
      </c>
      <c r="C510" s="18">
        <v>84</v>
      </c>
      <c r="D510" s="18">
        <v>50</v>
      </c>
      <c r="E510" s="18">
        <v>23</v>
      </c>
      <c r="F510" s="18">
        <v>76</v>
      </c>
      <c r="G510" s="18">
        <v>30.4</v>
      </c>
      <c r="H510" s="2">
        <v>0.96799999999999997</v>
      </c>
      <c r="I510" s="19">
        <v>21</v>
      </c>
      <c r="J510" t="str">
        <f t="shared" si="7"/>
        <v>Adolescent</v>
      </c>
      <c r="K510" t="s">
        <v>30</v>
      </c>
    </row>
    <row r="511" spans="1:11" x14ac:dyDescent="0.25">
      <c r="A511">
        <v>510</v>
      </c>
      <c r="B511" s="19">
        <v>8</v>
      </c>
      <c r="C511" s="18">
        <v>120</v>
      </c>
      <c r="D511" s="18">
        <v>78</v>
      </c>
      <c r="E511" s="18">
        <v>0</v>
      </c>
      <c r="F511" s="18">
        <v>0</v>
      </c>
      <c r="G511" s="18">
        <v>25</v>
      </c>
      <c r="H511" s="2">
        <v>0.40899999999999997</v>
      </c>
      <c r="I511" s="19">
        <v>64</v>
      </c>
      <c r="J511" t="str">
        <f t="shared" si="7"/>
        <v>old</v>
      </c>
      <c r="K511" t="s">
        <v>30</v>
      </c>
    </row>
    <row r="512" spans="1:11" x14ac:dyDescent="0.25">
      <c r="A512">
        <v>511</v>
      </c>
      <c r="B512" s="19">
        <v>12</v>
      </c>
      <c r="C512" s="18">
        <v>84</v>
      </c>
      <c r="D512" s="18">
        <v>72</v>
      </c>
      <c r="E512" s="18">
        <v>31</v>
      </c>
      <c r="F512" s="18">
        <v>0</v>
      </c>
      <c r="G512" s="18">
        <v>29.7</v>
      </c>
      <c r="H512" s="2">
        <v>0.29699999999999999</v>
      </c>
      <c r="I512" s="19">
        <v>46</v>
      </c>
      <c r="J512" t="str">
        <f t="shared" si="7"/>
        <v>Middle Age</v>
      </c>
      <c r="K512" t="s">
        <v>29</v>
      </c>
    </row>
    <row r="513" spans="1:11" x14ac:dyDescent="0.25">
      <c r="A513">
        <v>512</v>
      </c>
      <c r="B513" s="19">
        <v>0</v>
      </c>
      <c r="C513" s="18">
        <v>139</v>
      </c>
      <c r="D513" s="18">
        <v>62</v>
      </c>
      <c r="E513" s="18">
        <v>17</v>
      </c>
      <c r="F513" s="18">
        <v>210</v>
      </c>
      <c r="G513" s="18">
        <v>22.1</v>
      </c>
      <c r="H513" s="2">
        <v>0.20699999999999999</v>
      </c>
      <c r="I513" s="19">
        <v>21</v>
      </c>
      <c r="J513" t="str">
        <f t="shared" si="7"/>
        <v>Adolescent</v>
      </c>
      <c r="K513" t="s">
        <v>30</v>
      </c>
    </row>
    <row r="514" spans="1:11" x14ac:dyDescent="0.25">
      <c r="A514">
        <v>513</v>
      </c>
      <c r="B514" s="19">
        <v>9</v>
      </c>
      <c r="C514" s="18">
        <v>91</v>
      </c>
      <c r="D514" s="18">
        <v>68</v>
      </c>
      <c r="E514" s="18">
        <v>0</v>
      </c>
      <c r="F514" s="18">
        <v>0</v>
      </c>
      <c r="G514" s="18">
        <v>24.2</v>
      </c>
      <c r="H514" s="2">
        <v>0.2</v>
      </c>
      <c r="I514" s="19">
        <v>58</v>
      </c>
      <c r="J514" t="str">
        <f t="shared" ref="J514:J577" si="8">IF(I514&gt;49,"old",IF(I514&gt;=31,"Middle Age",IF(I514&lt;31,"Adolescent","Invalid")))</f>
        <v>old</v>
      </c>
      <c r="K514" t="s">
        <v>30</v>
      </c>
    </row>
    <row r="515" spans="1:11" x14ac:dyDescent="0.25">
      <c r="A515">
        <v>514</v>
      </c>
      <c r="B515" s="19">
        <v>2</v>
      </c>
      <c r="C515" s="18">
        <v>91</v>
      </c>
      <c r="D515" s="18">
        <v>62</v>
      </c>
      <c r="E515" s="18">
        <v>0</v>
      </c>
      <c r="F515" s="18">
        <v>0</v>
      </c>
      <c r="G515" s="18">
        <v>27.3</v>
      </c>
      <c r="H515" s="2">
        <v>0.52500000000000002</v>
      </c>
      <c r="I515" s="19">
        <v>22</v>
      </c>
      <c r="J515" t="str">
        <f t="shared" si="8"/>
        <v>Adolescent</v>
      </c>
      <c r="K515" t="s">
        <v>30</v>
      </c>
    </row>
    <row r="516" spans="1:11" x14ac:dyDescent="0.25">
      <c r="A516">
        <v>515</v>
      </c>
      <c r="B516" s="19">
        <v>3</v>
      </c>
      <c r="C516" s="18">
        <v>99</v>
      </c>
      <c r="D516" s="18">
        <v>54</v>
      </c>
      <c r="E516" s="18">
        <v>19</v>
      </c>
      <c r="F516" s="18">
        <v>86</v>
      </c>
      <c r="G516" s="18">
        <v>25.6</v>
      </c>
      <c r="H516" s="2">
        <v>0.154</v>
      </c>
      <c r="I516" s="19">
        <v>24</v>
      </c>
      <c r="J516" t="str">
        <f t="shared" si="8"/>
        <v>Adolescent</v>
      </c>
      <c r="K516" t="s">
        <v>30</v>
      </c>
    </row>
    <row r="517" spans="1:11" x14ac:dyDescent="0.25">
      <c r="A517">
        <v>516</v>
      </c>
      <c r="B517" s="19">
        <v>3</v>
      </c>
      <c r="C517" s="18">
        <v>163</v>
      </c>
      <c r="D517" s="18">
        <v>70</v>
      </c>
      <c r="E517" s="18">
        <v>18</v>
      </c>
      <c r="F517" s="18">
        <v>105</v>
      </c>
      <c r="G517" s="18">
        <v>31.6</v>
      </c>
      <c r="H517" s="2">
        <v>0.26800000000000002</v>
      </c>
      <c r="I517" s="19">
        <v>28</v>
      </c>
      <c r="J517" t="str">
        <f t="shared" si="8"/>
        <v>Adolescent</v>
      </c>
      <c r="K517" t="s">
        <v>29</v>
      </c>
    </row>
    <row r="518" spans="1:11" x14ac:dyDescent="0.25">
      <c r="A518">
        <v>517</v>
      </c>
      <c r="B518" s="19">
        <v>9</v>
      </c>
      <c r="C518" s="18">
        <v>145</v>
      </c>
      <c r="D518" s="18">
        <v>88</v>
      </c>
      <c r="E518" s="18">
        <v>34</v>
      </c>
      <c r="F518" s="18">
        <v>165</v>
      </c>
      <c r="G518" s="18">
        <v>30.3</v>
      </c>
      <c r="H518" s="2">
        <v>0.77100000000000002</v>
      </c>
      <c r="I518" s="19">
        <v>53</v>
      </c>
      <c r="J518" t="str">
        <f t="shared" si="8"/>
        <v>old</v>
      </c>
      <c r="K518" t="s">
        <v>29</v>
      </c>
    </row>
    <row r="519" spans="1:11" x14ac:dyDescent="0.25">
      <c r="A519">
        <v>518</v>
      </c>
      <c r="B519" s="19">
        <v>7</v>
      </c>
      <c r="C519" s="18">
        <v>125</v>
      </c>
      <c r="D519" s="18">
        <v>86</v>
      </c>
      <c r="E519" s="18">
        <v>0</v>
      </c>
      <c r="F519" s="18">
        <v>0</v>
      </c>
      <c r="G519" s="18">
        <v>37.6</v>
      </c>
      <c r="H519" s="2">
        <v>0.30399999999999999</v>
      </c>
      <c r="I519" s="19">
        <v>51</v>
      </c>
      <c r="J519" t="str">
        <f t="shared" si="8"/>
        <v>old</v>
      </c>
      <c r="K519" t="s">
        <v>30</v>
      </c>
    </row>
    <row r="520" spans="1:11" x14ac:dyDescent="0.25">
      <c r="A520">
        <v>519</v>
      </c>
      <c r="B520" s="19">
        <v>13</v>
      </c>
      <c r="C520" s="18">
        <v>76</v>
      </c>
      <c r="D520" s="18">
        <v>60</v>
      </c>
      <c r="E520" s="18">
        <v>0</v>
      </c>
      <c r="F520" s="18">
        <v>0</v>
      </c>
      <c r="G520" s="18">
        <v>32.799999999999997</v>
      </c>
      <c r="H520" s="2">
        <v>0.18</v>
      </c>
      <c r="I520" s="19">
        <v>41</v>
      </c>
      <c r="J520" t="str">
        <f t="shared" si="8"/>
        <v>Middle Age</v>
      </c>
      <c r="K520" t="s">
        <v>30</v>
      </c>
    </row>
    <row r="521" spans="1:11" x14ac:dyDescent="0.25">
      <c r="A521">
        <v>520</v>
      </c>
      <c r="B521" s="19">
        <v>6</v>
      </c>
      <c r="C521" s="18">
        <v>129</v>
      </c>
      <c r="D521" s="18">
        <v>90</v>
      </c>
      <c r="E521" s="18">
        <v>7</v>
      </c>
      <c r="F521" s="18">
        <v>326</v>
      </c>
      <c r="G521" s="18">
        <v>19.600000000000001</v>
      </c>
      <c r="H521" s="2">
        <v>0.58199999999999996</v>
      </c>
      <c r="I521" s="19">
        <v>60</v>
      </c>
      <c r="J521" t="str">
        <f t="shared" si="8"/>
        <v>old</v>
      </c>
      <c r="K521" t="s">
        <v>30</v>
      </c>
    </row>
    <row r="522" spans="1:11" x14ac:dyDescent="0.25">
      <c r="A522">
        <v>521</v>
      </c>
      <c r="B522" s="19">
        <v>2</v>
      </c>
      <c r="C522" s="18">
        <v>68</v>
      </c>
      <c r="D522" s="18">
        <v>70</v>
      </c>
      <c r="E522" s="18">
        <v>32</v>
      </c>
      <c r="F522" s="18">
        <v>66</v>
      </c>
      <c r="G522" s="18">
        <v>25</v>
      </c>
      <c r="H522" s="2">
        <v>0.187</v>
      </c>
      <c r="I522" s="19">
        <v>25</v>
      </c>
      <c r="J522" t="str">
        <f t="shared" si="8"/>
        <v>Adolescent</v>
      </c>
      <c r="K522" t="s">
        <v>30</v>
      </c>
    </row>
    <row r="523" spans="1:11" x14ac:dyDescent="0.25">
      <c r="A523">
        <v>522</v>
      </c>
      <c r="B523" s="19">
        <v>3</v>
      </c>
      <c r="C523" s="18">
        <v>124</v>
      </c>
      <c r="D523" s="18">
        <v>80</v>
      </c>
      <c r="E523" s="18">
        <v>33</v>
      </c>
      <c r="F523" s="18">
        <v>130</v>
      </c>
      <c r="G523" s="18">
        <v>33.200000000000003</v>
      </c>
      <c r="H523" s="2">
        <v>0.30499999999999999</v>
      </c>
      <c r="I523" s="19">
        <v>26</v>
      </c>
      <c r="J523" t="str">
        <f t="shared" si="8"/>
        <v>Adolescent</v>
      </c>
      <c r="K523" t="s">
        <v>30</v>
      </c>
    </row>
    <row r="524" spans="1:11" x14ac:dyDescent="0.25">
      <c r="A524">
        <v>523</v>
      </c>
      <c r="B524" s="19">
        <v>6</v>
      </c>
      <c r="C524" s="18">
        <v>114</v>
      </c>
      <c r="D524" s="18">
        <v>0</v>
      </c>
      <c r="E524" s="18">
        <v>0</v>
      </c>
      <c r="F524" s="18">
        <v>0</v>
      </c>
      <c r="G524" s="18">
        <v>0</v>
      </c>
      <c r="H524" s="2">
        <v>0.189</v>
      </c>
      <c r="I524" s="19">
        <v>26</v>
      </c>
      <c r="J524" t="str">
        <f t="shared" si="8"/>
        <v>Adolescent</v>
      </c>
      <c r="K524" t="s">
        <v>30</v>
      </c>
    </row>
    <row r="525" spans="1:11" x14ac:dyDescent="0.25">
      <c r="A525">
        <v>524</v>
      </c>
      <c r="B525" s="19">
        <v>9</v>
      </c>
      <c r="C525" s="18">
        <v>130</v>
      </c>
      <c r="D525" s="18">
        <v>70</v>
      </c>
      <c r="E525" s="18">
        <v>0</v>
      </c>
      <c r="F525" s="18">
        <v>0</v>
      </c>
      <c r="G525" s="18">
        <v>34.200000000000003</v>
      </c>
      <c r="H525" s="2">
        <v>0.65200000000000002</v>
      </c>
      <c r="I525" s="19">
        <v>45</v>
      </c>
      <c r="J525" t="str">
        <f t="shared" si="8"/>
        <v>Middle Age</v>
      </c>
      <c r="K525" t="s">
        <v>29</v>
      </c>
    </row>
    <row r="526" spans="1:11" x14ac:dyDescent="0.25">
      <c r="A526">
        <v>525</v>
      </c>
      <c r="B526" s="19">
        <v>3</v>
      </c>
      <c r="C526" s="18">
        <v>125</v>
      </c>
      <c r="D526" s="18">
        <v>58</v>
      </c>
      <c r="E526" s="18">
        <v>0</v>
      </c>
      <c r="F526" s="18">
        <v>0</v>
      </c>
      <c r="G526" s="18">
        <v>31.6</v>
      </c>
      <c r="H526" s="2">
        <v>0.151</v>
      </c>
      <c r="I526" s="19">
        <v>24</v>
      </c>
      <c r="J526" t="str">
        <f t="shared" si="8"/>
        <v>Adolescent</v>
      </c>
      <c r="K526" t="s">
        <v>30</v>
      </c>
    </row>
    <row r="527" spans="1:11" x14ac:dyDescent="0.25">
      <c r="A527">
        <v>526</v>
      </c>
      <c r="B527" s="19">
        <v>3</v>
      </c>
      <c r="C527" s="18">
        <v>87</v>
      </c>
      <c r="D527" s="18">
        <v>60</v>
      </c>
      <c r="E527" s="18">
        <v>18</v>
      </c>
      <c r="F527" s="18">
        <v>0</v>
      </c>
      <c r="G527" s="18">
        <v>21.8</v>
      </c>
      <c r="H527" s="2">
        <v>0.44400000000000001</v>
      </c>
      <c r="I527" s="19">
        <v>21</v>
      </c>
      <c r="J527" t="str">
        <f t="shared" si="8"/>
        <v>Adolescent</v>
      </c>
      <c r="K527" t="s">
        <v>30</v>
      </c>
    </row>
    <row r="528" spans="1:11" x14ac:dyDescent="0.25">
      <c r="A528">
        <v>527</v>
      </c>
      <c r="B528" s="19">
        <v>1</v>
      </c>
      <c r="C528" s="18">
        <v>97</v>
      </c>
      <c r="D528" s="18">
        <v>64</v>
      </c>
      <c r="E528" s="18">
        <v>19</v>
      </c>
      <c r="F528" s="18">
        <v>82</v>
      </c>
      <c r="G528" s="18">
        <v>18.2</v>
      </c>
      <c r="H528" s="2">
        <v>0.29899999999999999</v>
      </c>
      <c r="I528" s="19">
        <v>21</v>
      </c>
      <c r="J528" t="str">
        <f t="shared" si="8"/>
        <v>Adolescent</v>
      </c>
      <c r="K528" t="s">
        <v>30</v>
      </c>
    </row>
    <row r="529" spans="1:11" x14ac:dyDescent="0.25">
      <c r="A529">
        <v>528</v>
      </c>
      <c r="B529" s="19">
        <v>3</v>
      </c>
      <c r="C529" s="18">
        <v>116</v>
      </c>
      <c r="D529" s="18">
        <v>74</v>
      </c>
      <c r="E529" s="18">
        <v>15</v>
      </c>
      <c r="F529" s="18">
        <v>105</v>
      </c>
      <c r="G529" s="18">
        <v>26.3</v>
      </c>
      <c r="H529" s="2">
        <v>0.107</v>
      </c>
      <c r="I529" s="19">
        <v>24</v>
      </c>
      <c r="J529" t="str">
        <f t="shared" si="8"/>
        <v>Adolescent</v>
      </c>
      <c r="K529" t="s">
        <v>30</v>
      </c>
    </row>
    <row r="530" spans="1:11" x14ac:dyDescent="0.25">
      <c r="A530">
        <v>529</v>
      </c>
      <c r="B530" s="19">
        <v>0</v>
      </c>
      <c r="C530" s="18">
        <v>117</v>
      </c>
      <c r="D530" s="18">
        <v>66</v>
      </c>
      <c r="E530" s="18">
        <v>31</v>
      </c>
      <c r="F530" s="18">
        <v>188</v>
      </c>
      <c r="G530" s="18">
        <v>30.8</v>
      </c>
      <c r="H530" s="2">
        <v>0.49299999999999999</v>
      </c>
      <c r="I530" s="19">
        <v>22</v>
      </c>
      <c r="J530" t="str">
        <f t="shared" si="8"/>
        <v>Adolescent</v>
      </c>
      <c r="K530" t="s">
        <v>30</v>
      </c>
    </row>
    <row r="531" spans="1:11" x14ac:dyDescent="0.25">
      <c r="A531">
        <v>530</v>
      </c>
      <c r="B531" s="19">
        <v>0</v>
      </c>
      <c r="C531" s="18">
        <v>111</v>
      </c>
      <c r="D531" s="18">
        <v>65</v>
      </c>
      <c r="E531" s="18">
        <v>0</v>
      </c>
      <c r="F531" s="18">
        <v>0</v>
      </c>
      <c r="G531" s="18">
        <v>24.6</v>
      </c>
      <c r="H531" s="2">
        <v>0.66</v>
      </c>
      <c r="I531" s="19">
        <v>31</v>
      </c>
      <c r="J531" t="str">
        <f t="shared" si="8"/>
        <v>Middle Age</v>
      </c>
      <c r="K531" t="s">
        <v>30</v>
      </c>
    </row>
    <row r="532" spans="1:11" x14ac:dyDescent="0.25">
      <c r="A532">
        <v>531</v>
      </c>
      <c r="B532" s="19">
        <v>2</v>
      </c>
      <c r="C532" s="18">
        <v>122</v>
      </c>
      <c r="D532" s="18">
        <v>60</v>
      </c>
      <c r="E532" s="18">
        <v>18</v>
      </c>
      <c r="F532" s="18">
        <v>106</v>
      </c>
      <c r="G532" s="18">
        <v>29.8</v>
      </c>
      <c r="H532" s="2">
        <v>0.71699999999999997</v>
      </c>
      <c r="I532" s="19">
        <v>22</v>
      </c>
      <c r="J532" t="str">
        <f t="shared" si="8"/>
        <v>Adolescent</v>
      </c>
      <c r="K532" t="s">
        <v>30</v>
      </c>
    </row>
    <row r="533" spans="1:11" x14ac:dyDescent="0.25">
      <c r="A533">
        <v>532</v>
      </c>
      <c r="B533" s="19">
        <v>0</v>
      </c>
      <c r="C533" s="18">
        <v>107</v>
      </c>
      <c r="D533" s="18">
        <v>76</v>
      </c>
      <c r="E533" s="18">
        <v>0</v>
      </c>
      <c r="F533" s="18">
        <v>0</v>
      </c>
      <c r="G533" s="18">
        <v>45.3</v>
      </c>
      <c r="H533" s="2">
        <v>0.68600000000000005</v>
      </c>
      <c r="I533" s="19">
        <v>24</v>
      </c>
      <c r="J533" t="str">
        <f t="shared" si="8"/>
        <v>Adolescent</v>
      </c>
      <c r="K533" t="s">
        <v>30</v>
      </c>
    </row>
    <row r="534" spans="1:11" x14ac:dyDescent="0.25">
      <c r="A534">
        <v>533</v>
      </c>
      <c r="B534" s="19">
        <v>1</v>
      </c>
      <c r="C534" s="18">
        <v>86</v>
      </c>
      <c r="D534" s="18">
        <v>66</v>
      </c>
      <c r="E534" s="18">
        <v>52</v>
      </c>
      <c r="F534" s="18">
        <v>65</v>
      </c>
      <c r="G534" s="18">
        <v>41.3</v>
      </c>
      <c r="H534" s="2">
        <v>0.91700000000000004</v>
      </c>
      <c r="I534" s="19">
        <v>29</v>
      </c>
      <c r="J534" t="str">
        <f t="shared" si="8"/>
        <v>Adolescent</v>
      </c>
      <c r="K534" t="s">
        <v>30</v>
      </c>
    </row>
    <row r="535" spans="1:11" x14ac:dyDescent="0.25">
      <c r="A535">
        <v>534</v>
      </c>
      <c r="B535" s="19">
        <v>6</v>
      </c>
      <c r="C535" s="18">
        <v>91</v>
      </c>
      <c r="D535" s="18">
        <v>0</v>
      </c>
      <c r="E535" s="18">
        <v>0</v>
      </c>
      <c r="F535" s="18">
        <v>0</v>
      </c>
      <c r="G535" s="18">
        <v>29.8</v>
      </c>
      <c r="H535" s="2">
        <v>0.501</v>
      </c>
      <c r="I535" s="19">
        <v>31</v>
      </c>
      <c r="J535" t="str">
        <f t="shared" si="8"/>
        <v>Middle Age</v>
      </c>
      <c r="K535" t="s">
        <v>30</v>
      </c>
    </row>
    <row r="536" spans="1:11" x14ac:dyDescent="0.25">
      <c r="A536">
        <v>535</v>
      </c>
      <c r="B536" s="19">
        <v>1</v>
      </c>
      <c r="C536" s="18">
        <v>77</v>
      </c>
      <c r="D536" s="18">
        <v>56</v>
      </c>
      <c r="E536" s="18">
        <v>30</v>
      </c>
      <c r="F536" s="18">
        <v>56</v>
      </c>
      <c r="G536" s="18">
        <v>33.299999999999997</v>
      </c>
      <c r="H536" s="2">
        <v>1.2509999999999999</v>
      </c>
      <c r="I536" s="19">
        <v>24</v>
      </c>
      <c r="J536" t="str">
        <f t="shared" si="8"/>
        <v>Adolescent</v>
      </c>
      <c r="K536" t="s">
        <v>30</v>
      </c>
    </row>
    <row r="537" spans="1:11" x14ac:dyDescent="0.25">
      <c r="A537">
        <v>536</v>
      </c>
      <c r="B537" s="19">
        <v>4</v>
      </c>
      <c r="C537" s="18">
        <v>132</v>
      </c>
      <c r="D537" s="18">
        <v>0</v>
      </c>
      <c r="E537" s="18">
        <v>0</v>
      </c>
      <c r="F537" s="18">
        <v>0</v>
      </c>
      <c r="G537" s="18">
        <v>32.9</v>
      </c>
      <c r="H537" s="2">
        <v>0.30199999999999999</v>
      </c>
      <c r="I537" s="19">
        <v>23</v>
      </c>
      <c r="J537" t="str">
        <f t="shared" si="8"/>
        <v>Adolescent</v>
      </c>
      <c r="K537" t="s">
        <v>29</v>
      </c>
    </row>
    <row r="538" spans="1:11" x14ac:dyDescent="0.25">
      <c r="A538">
        <v>537</v>
      </c>
      <c r="B538" s="19">
        <v>0</v>
      </c>
      <c r="C538" s="18">
        <v>105</v>
      </c>
      <c r="D538" s="18">
        <v>90</v>
      </c>
      <c r="E538" s="18">
        <v>0</v>
      </c>
      <c r="F538" s="18">
        <v>0</v>
      </c>
      <c r="G538" s="18">
        <v>29.6</v>
      </c>
      <c r="H538" s="2">
        <v>0.19700000000000001</v>
      </c>
      <c r="I538" s="19">
        <v>46</v>
      </c>
      <c r="J538" t="str">
        <f t="shared" si="8"/>
        <v>Middle Age</v>
      </c>
      <c r="K538" t="s">
        <v>30</v>
      </c>
    </row>
    <row r="539" spans="1:11" x14ac:dyDescent="0.25">
      <c r="A539">
        <v>538</v>
      </c>
      <c r="B539" s="19">
        <v>0</v>
      </c>
      <c r="C539" s="18">
        <v>57</v>
      </c>
      <c r="D539" s="18">
        <v>60</v>
      </c>
      <c r="E539" s="18">
        <v>0</v>
      </c>
      <c r="F539" s="18">
        <v>0</v>
      </c>
      <c r="G539" s="18">
        <v>21.7</v>
      </c>
      <c r="H539" s="2">
        <v>0.73499999999999999</v>
      </c>
      <c r="I539" s="19">
        <v>67</v>
      </c>
      <c r="J539" t="str">
        <f t="shared" si="8"/>
        <v>old</v>
      </c>
      <c r="K539" t="s">
        <v>30</v>
      </c>
    </row>
    <row r="540" spans="1:11" x14ac:dyDescent="0.25">
      <c r="A540">
        <v>539</v>
      </c>
      <c r="B540" s="19">
        <v>0</v>
      </c>
      <c r="C540" s="18">
        <v>127</v>
      </c>
      <c r="D540" s="18">
        <v>80</v>
      </c>
      <c r="E540" s="18">
        <v>37</v>
      </c>
      <c r="F540" s="18">
        <v>210</v>
      </c>
      <c r="G540" s="18">
        <v>36.299999999999997</v>
      </c>
      <c r="H540" s="2">
        <v>0.80400000000000005</v>
      </c>
      <c r="I540" s="19">
        <v>23</v>
      </c>
      <c r="J540" t="str">
        <f t="shared" si="8"/>
        <v>Adolescent</v>
      </c>
      <c r="K540" t="s">
        <v>30</v>
      </c>
    </row>
    <row r="541" spans="1:11" x14ac:dyDescent="0.25">
      <c r="A541">
        <v>540</v>
      </c>
      <c r="B541" s="19">
        <v>3</v>
      </c>
      <c r="C541" s="18">
        <v>129</v>
      </c>
      <c r="D541" s="18">
        <v>92</v>
      </c>
      <c r="E541" s="18">
        <v>49</v>
      </c>
      <c r="F541" s="18">
        <v>155</v>
      </c>
      <c r="G541" s="18">
        <v>36.4</v>
      </c>
      <c r="H541" s="2">
        <v>0.96799999999999997</v>
      </c>
      <c r="I541" s="19">
        <v>32</v>
      </c>
      <c r="J541" t="str">
        <f t="shared" si="8"/>
        <v>Middle Age</v>
      </c>
      <c r="K541" t="s">
        <v>29</v>
      </c>
    </row>
    <row r="542" spans="1:11" x14ac:dyDescent="0.25">
      <c r="A542">
        <v>541</v>
      </c>
      <c r="B542" s="19">
        <v>8</v>
      </c>
      <c r="C542" s="18">
        <v>100</v>
      </c>
      <c r="D542" s="18">
        <v>74</v>
      </c>
      <c r="E542" s="18">
        <v>40</v>
      </c>
      <c r="F542" s="18">
        <v>215</v>
      </c>
      <c r="G542" s="18">
        <v>39.4</v>
      </c>
      <c r="H542" s="2">
        <v>0.66100000000000003</v>
      </c>
      <c r="I542" s="19">
        <v>43</v>
      </c>
      <c r="J542" t="str">
        <f t="shared" si="8"/>
        <v>Middle Age</v>
      </c>
      <c r="K542" t="s">
        <v>29</v>
      </c>
    </row>
    <row r="543" spans="1:11" x14ac:dyDescent="0.25">
      <c r="A543">
        <v>542</v>
      </c>
      <c r="B543" s="19">
        <v>3</v>
      </c>
      <c r="C543" s="18">
        <v>128</v>
      </c>
      <c r="D543" s="18">
        <v>72</v>
      </c>
      <c r="E543" s="18">
        <v>25</v>
      </c>
      <c r="F543" s="18">
        <v>190</v>
      </c>
      <c r="G543" s="18">
        <v>32.4</v>
      </c>
      <c r="H543" s="2">
        <v>0.54900000000000004</v>
      </c>
      <c r="I543" s="19">
        <v>27</v>
      </c>
      <c r="J543" t="str">
        <f t="shared" si="8"/>
        <v>Adolescent</v>
      </c>
      <c r="K543" t="s">
        <v>29</v>
      </c>
    </row>
    <row r="544" spans="1:11" x14ac:dyDescent="0.25">
      <c r="A544">
        <v>543</v>
      </c>
      <c r="B544" s="19">
        <v>10</v>
      </c>
      <c r="C544" s="18">
        <v>90</v>
      </c>
      <c r="D544" s="18">
        <v>85</v>
      </c>
      <c r="E544" s="18">
        <v>32</v>
      </c>
      <c r="F544" s="18">
        <v>0</v>
      </c>
      <c r="G544" s="18">
        <v>34.9</v>
      </c>
      <c r="H544" s="2">
        <v>0.82499999999999996</v>
      </c>
      <c r="I544" s="19">
        <v>56</v>
      </c>
      <c r="J544" t="str">
        <f t="shared" si="8"/>
        <v>old</v>
      </c>
      <c r="K544" t="s">
        <v>29</v>
      </c>
    </row>
    <row r="545" spans="1:11" x14ac:dyDescent="0.25">
      <c r="A545">
        <v>544</v>
      </c>
      <c r="B545" s="19">
        <v>4</v>
      </c>
      <c r="C545" s="18">
        <v>84</v>
      </c>
      <c r="D545" s="18">
        <v>90</v>
      </c>
      <c r="E545" s="18">
        <v>23</v>
      </c>
      <c r="F545" s="18">
        <v>56</v>
      </c>
      <c r="G545" s="18">
        <v>39.5</v>
      </c>
      <c r="H545" s="2">
        <v>0.159</v>
      </c>
      <c r="I545" s="19">
        <v>25</v>
      </c>
      <c r="J545" t="str">
        <f t="shared" si="8"/>
        <v>Adolescent</v>
      </c>
      <c r="K545" t="s">
        <v>30</v>
      </c>
    </row>
    <row r="546" spans="1:11" x14ac:dyDescent="0.25">
      <c r="A546">
        <v>545</v>
      </c>
      <c r="B546" s="19">
        <v>1</v>
      </c>
      <c r="C546" s="18">
        <v>88</v>
      </c>
      <c r="D546" s="18">
        <v>78</v>
      </c>
      <c r="E546" s="18">
        <v>29</v>
      </c>
      <c r="F546" s="18">
        <v>76</v>
      </c>
      <c r="G546" s="18">
        <v>32</v>
      </c>
      <c r="H546" s="2">
        <v>0.36499999999999999</v>
      </c>
      <c r="I546" s="19">
        <v>29</v>
      </c>
      <c r="J546" t="str">
        <f t="shared" si="8"/>
        <v>Adolescent</v>
      </c>
      <c r="K546" t="s">
        <v>30</v>
      </c>
    </row>
    <row r="547" spans="1:11" x14ac:dyDescent="0.25">
      <c r="A547">
        <v>546</v>
      </c>
      <c r="B547" s="19">
        <v>8</v>
      </c>
      <c r="C547" s="18">
        <v>186</v>
      </c>
      <c r="D547" s="18">
        <v>90</v>
      </c>
      <c r="E547" s="18">
        <v>35</v>
      </c>
      <c r="F547" s="18">
        <v>225</v>
      </c>
      <c r="G547" s="18">
        <v>34.5</v>
      </c>
      <c r="H547" s="2">
        <v>0.42299999999999999</v>
      </c>
      <c r="I547" s="19">
        <v>37</v>
      </c>
      <c r="J547" t="str">
        <f t="shared" si="8"/>
        <v>Middle Age</v>
      </c>
      <c r="K547" t="s">
        <v>29</v>
      </c>
    </row>
    <row r="548" spans="1:11" x14ac:dyDescent="0.25">
      <c r="A548">
        <v>547</v>
      </c>
      <c r="B548" s="19">
        <v>5</v>
      </c>
      <c r="C548" s="18">
        <v>187</v>
      </c>
      <c r="D548" s="18">
        <v>76</v>
      </c>
      <c r="E548" s="18">
        <v>27</v>
      </c>
      <c r="F548" s="18">
        <v>207</v>
      </c>
      <c r="G548" s="18">
        <v>43.6</v>
      </c>
      <c r="H548" s="2">
        <v>1.034</v>
      </c>
      <c r="I548" s="19">
        <v>53</v>
      </c>
      <c r="J548" t="str">
        <f t="shared" si="8"/>
        <v>old</v>
      </c>
      <c r="K548" t="s">
        <v>29</v>
      </c>
    </row>
    <row r="549" spans="1:11" x14ac:dyDescent="0.25">
      <c r="A549">
        <v>548</v>
      </c>
      <c r="B549" s="19">
        <v>4</v>
      </c>
      <c r="C549" s="18">
        <v>131</v>
      </c>
      <c r="D549" s="18">
        <v>68</v>
      </c>
      <c r="E549" s="18">
        <v>21</v>
      </c>
      <c r="F549" s="18">
        <v>166</v>
      </c>
      <c r="G549" s="18">
        <v>33.1</v>
      </c>
      <c r="H549" s="2">
        <v>0.16</v>
      </c>
      <c r="I549" s="19">
        <v>28</v>
      </c>
      <c r="J549" t="str">
        <f t="shared" si="8"/>
        <v>Adolescent</v>
      </c>
      <c r="K549" t="s">
        <v>30</v>
      </c>
    </row>
    <row r="550" spans="1:11" x14ac:dyDescent="0.25">
      <c r="A550">
        <v>549</v>
      </c>
      <c r="B550" s="19">
        <v>1</v>
      </c>
      <c r="C550" s="18">
        <v>164</v>
      </c>
      <c r="D550" s="18">
        <v>82</v>
      </c>
      <c r="E550" s="18">
        <v>43</v>
      </c>
      <c r="F550" s="18">
        <v>67</v>
      </c>
      <c r="G550" s="18">
        <v>32.799999999999997</v>
      </c>
      <c r="H550" s="2">
        <v>0.34100000000000003</v>
      </c>
      <c r="I550" s="19">
        <v>50</v>
      </c>
      <c r="J550" t="str">
        <f t="shared" si="8"/>
        <v>old</v>
      </c>
      <c r="K550" t="s">
        <v>30</v>
      </c>
    </row>
    <row r="551" spans="1:11" x14ac:dyDescent="0.25">
      <c r="A551">
        <v>550</v>
      </c>
      <c r="B551" s="19">
        <v>4</v>
      </c>
      <c r="C551" s="18">
        <v>189</v>
      </c>
      <c r="D551" s="18">
        <v>110</v>
      </c>
      <c r="E551" s="18">
        <v>31</v>
      </c>
      <c r="F551" s="18">
        <v>0</v>
      </c>
      <c r="G551" s="18">
        <v>28.5</v>
      </c>
      <c r="H551" s="2">
        <v>0.68</v>
      </c>
      <c r="I551" s="19">
        <v>37</v>
      </c>
      <c r="J551" t="str">
        <f t="shared" si="8"/>
        <v>Middle Age</v>
      </c>
      <c r="K551" t="s">
        <v>30</v>
      </c>
    </row>
    <row r="552" spans="1:11" x14ac:dyDescent="0.25">
      <c r="A552">
        <v>551</v>
      </c>
      <c r="B552" s="19">
        <v>1</v>
      </c>
      <c r="C552" s="18">
        <v>116</v>
      </c>
      <c r="D552" s="18">
        <v>70</v>
      </c>
      <c r="E552" s="18">
        <v>28</v>
      </c>
      <c r="F552" s="18">
        <v>0</v>
      </c>
      <c r="G552" s="18">
        <v>27.4</v>
      </c>
      <c r="H552" s="2">
        <v>0.20399999999999999</v>
      </c>
      <c r="I552" s="19">
        <v>21</v>
      </c>
      <c r="J552" t="str">
        <f t="shared" si="8"/>
        <v>Adolescent</v>
      </c>
      <c r="K552" t="s">
        <v>30</v>
      </c>
    </row>
    <row r="553" spans="1:11" x14ac:dyDescent="0.25">
      <c r="A553">
        <v>552</v>
      </c>
      <c r="B553" s="19">
        <v>3</v>
      </c>
      <c r="C553" s="18">
        <v>84</v>
      </c>
      <c r="D553" s="18">
        <v>68</v>
      </c>
      <c r="E553" s="18">
        <v>30</v>
      </c>
      <c r="F553" s="18">
        <v>106</v>
      </c>
      <c r="G553" s="18">
        <v>31.9</v>
      </c>
      <c r="H553" s="2">
        <v>0.59099999999999997</v>
      </c>
      <c r="I553" s="19">
        <v>25</v>
      </c>
      <c r="J553" t="str">
        <f t="shared" si="8"/>
        <v>Adolescent</v>
      </c>
      <c r="K553" t="s">
        <v>30</v>
      </c>
    </row>
    <row r="554" spans="1:11" x14ac:dyDescent="0.25">
      <c r="A554">
        <v>553</v>
      </c>
      <c r="B554" s="19">
        <v>6</v>
      </c>
      <c r="C554" s="18">
        <v>114</v>
      </c>
      <c r="D554" s="18">
        <v>88</v>
      </c>
      <c r="E554" s="18">
        <v>0</v>
      </c>
      <c r="F554" s="18">
        <v>0</v>
      </c>
      <c r="G554" s="18">
        <v>27.8</v>
      </c>
      <c r="H554" s="2">
        <v>0.247</v>
      </c>
      <c r="I554" s="19">
        <v>66</v>
      </c>
      <c r="J554" t="str">
        <f t="shared" si="8"/>
        <v>old</v>
      </c>
      <c r="K554" t="s">
        <v>30</v>
      </c>
    </row>
    <row r="555" spans="1:11" x14ac:dyDescent="0.25">
      <c r="A555">
        <v>554</v>
      </c>
      <c r="B555" s="19">
        <v>1</v>
      </c>
      <c r="C555" s="18">
        <v>88</v>
      </c>
      <c r="D555" s="18">
        <v>62</v>
      </c>
      <c r="E555" s="18">
        <v>24</v>
      </c>
      <c r="F555" s="18">
        <v>44</v>
      </c>
      <c r="G555" s="18">
        <v>29.9</v>
      </c>
      <c r="H555" s="2">
        <v>0.42199999999999999</v>
      </c>
      <c r="I555" s="19">
        <v>23</v>
      </c>
      <c r="J555" t="str">
        <f t="shared" si="8"/>
        <v>Adolescent</v>
      </c>
      <c r="K555" t="s">
        <v>30</v>
      </c>
    </row>
    <row r="556" spans="1:11" x14ac:dyDescent="0.25">
      <c r="A556">
        <v>555</v>
      </c>
      <c r="B556" s="19">
        <v>1</v>
      </c>
      <c r="C556" s="18">
        <v>84</v>
      </c>
      <c r="D556" s="18">
        <v>64</v>
      </c>
      <c r="E556" s="18">
        <v>23</v>
      </c>
      <c r="F556" s="18">
        <v>115</v>
      </c>
      <c r="G556" s="18">
        <v>36.9</v>
      </c>
      <c r="H556" s="2">
        <v>0.47099999999999997</v>
      </c>
      <c r="I556" s="19">
        <v>28</v>
      </c>
      <c r="J556" t="str">
        <f t="shared" si="8"/>
        <v>Adolescent</v>
      </c>
      <c r="K556" t="s">
        <v>30</v>
      </c>
    </row>
    <row r="557" spans="1:11" x14ac:dyDescent="0.25">
      <c r="A557">
        <v>556</v>
      </c>
      <c r="B557" s="19">
        <v>7</v>
      </c>
      <c r="C557" s="18">
        <v>124</v>
      </c>
      <c r="D557" s="18">
        <v>70</v>
      </c>
      <c r="E557" s="18">
        <v>33</v>
      </c>
      <c r="F557" s="18">
        <v>215</v>
      </c>
      <c r="G557" s="18">
        <v>25.5</v>
      </c>
      <c r="H557" s="2">
        <v>0.161</v>
      </c>
      <c r="I557" s="19">
        <v>37</v>
      </c>
      <c r="J557" t="str">
        <f t="shared" si="8"/>
        <v>Middle Age</v>
      </c>
      <c r="K557" t="s">
        <v>30</v>
      </c>
    </row>
    <row r="558" spans="1:11" x14ac:dyDescent="0.25">
      <c r="A558">
        <v>557</v>
      </c>
      <c r="B558" s="19">
        <v>1</v>
      </c>
      <c r="C558" s="18">
        <v>97</v>
      </c>
      <c r="D558" s="18">
        <v>70</v>
      </c>
      <c r="E558" s="18">
        <v>40</v>
      </c>
      <c r="F558" s="18">
        <v>0</v>
      </c>
      <c r="G558" s="18">
        <v>38.1</v>
      </c>
      <c r="H558" s="2">
        <v>0.218</v>
      </c>
      <c r="I558" s="19">
        <v>30</v>
      </c>
      <c r="J558" t="str">
        <f t="shared" si="8"/>
        <v>Adolescent</v>
      </c>
      <c r="K558" t="s">
        <v>30</v>
      </c>
    </row>
    <row r="559" spans="1:11" x14ac:dyDescent="0.25">
      <c r="A559">
        <v>558</v>
      </c>
      <c r="B559" s="19">
        <v>8</v>
      </c>
      <c r="C559" s="18">
        <v>110</v>
      </c>
      <c r="D559" s="18">
        <v>76</v>
      </c>
      <c r="E559" s="18">
        <v>0</v>
      </c>
      <c r="F559" s="18">
        <v>0</v>
      </c>
      <c r="G559" s="18">
        <v>27.8</v>
      </c>
      <c r="H559" s="2">
        <v>0.23699999999999999</v>
      </c>
      <c r="I559" s="19">
        <v>58</v>
      </c>
      <c r="J559" t="str">
        <f t="shared" si="8"/>
        <v>old</v>
      </c>
      <c r="K559" t="s">
        <v>30</v>
      </c>
    </row>
    <row r="560" spans="1:11" x14ac:dyDescent="0.25">
      <c r="A560">
        <v>559</v>
      </c>
      <c r="B560" s="19">
        <v>11</v>
      </c>
      <c r="C560" s="18">
        <v>103</v>
      </c>
      <c r="D560" s="18">
        <v>68</v>
      </c>
      <c r="E560" s="18">
        <v>40</v>
      </c>
      <c r="F560" s="18">
        <v>0</v>
      </c>
      <c r="G560" s="18">
        <v>46.2</v>
      </c>
      <c r="H560" s="2">
        <v>0.126</v>
      </c>
      <c r="I560" s="19">
        <v>42</v>
      </c>
      <c r="J560" t="str">
        <f t="shared" si="8"/>
        <v>Middle Age</v>
      </c>
      <c r="K560" t="s">
        <v>30</v>
      </c>
    </row>
    <row r="561" spans="1:11" x14ac:dyDescent="0.25">
      <c r="A561">
        <v>560</v>
      </c>
      <c r="B561" s="19">
        <v>11</v>
      </c>
      <c r="C561" s="18">
        <v>85</v>
      </c>
      <c r="D561" s="18">
        <v>74</v>
      </c>
      <c r="E561" s="18">
        <v>0</v>
      </c>
      <c r="F561" s="18">
        <v>0</v>
      </c>
      <c r="G561" s="18">
        <v>30.1</v>
      </c>
      <c r="H561" s="2">
        <v>0.3</v>
      </c>
      <c r="I561" s="19">
        <v>35</v>
      </c>
      <c r="J561" t="str">
        <f t="shared" si="8"/>
        <v>Middle Age</v>
      </c>
      <c r="K561" t="s">
        <v>30</v>
      </c>
    </row>
    <row r="562" spans="1:11" x14ac:dyDescent="0.25">
      <c r="A562">
        <v>561</v>
      </c>
      <c r="B562" s="19">
        <v>6</v>
      </c>
      <c r="C562" s="18">
        <v>125</v>
      </c>
      <c r="D562" s="18">
        <v>76</v>
      </c>
      <c r="E562" s="18">
        <v>0</v>
      </c>
      <c r="F562" s="18">
        <v>0</v>
      </c>
      <c r="G562" s="18">
        <v>33.799999999999997</v>
      </c>
      <c r="H562" s="2">
        <v>0.121</v>
      </c>
      <c r="I562" s="19">
        <v>54</v>
      </c>
      <c r="J562" t="str">
        <f t="shared" si="8"/>
        <v>old</v>
      </c>
      <c r="K562" t="s">
        <v>29</v>
      </c>
    </row>
    <row r="563" spans="1:11" x14ac:dyDescent="0.25">
      <c r="A563">
        <v>562</v>
      </c>
      <c r="B563" s="19">
        <v>0</v>
      </c>
      <c r="C563" s="18">
        <v>198</v>
      </c>
      <c r="D563" s="18">
        <v>66</v>
      </c>
      <c r="E563" s="18">
        <v>32</v>
      </c>
      <c r="F563" s="18">
        <v>274</v>
      </c>
      <c r="G563" s="18">
        <v>41.3</v>
      </c>
      <c r="H563" s="2">
        <v>0.502</v>
      </c>
      <c r="I563" s="19">
        <v>28</v>
      </c>
      <c r="J563" t="str">
        <f t="shared" si="8"/>
        <v>Adolescent</v>
      </c>
      <c r="K563" t="s">
        <v>29</v>
      </c>
    </row>
    <row r="564" spans="1:11" x14ac:dyDescent="0.25">
      <c r="A564">
        <v>563</v>
      </c>
      <c r="B564" s="19">
        <v>1</v>
      </c>
      <c r="C564" s="18">
        <v>87</v>
      </c>
      <c r="D564" s="18">
        <v>68</v>
      </c>
      <c r="E564" s="18">
        <v>34</v>
      </c>
      <c r="F564" s="18">
        <v>77</v>
      </c>
      <c r="G564" s="18">
        <v>37.6</v>
      </c>
      <c r="H564" s="2">
        <v>0.40100000000000002</v>
      </c>
      <c r="I564" s="19">
        <v>24</v>
      </c>
      <c r="J564" t="str">
        <f t="shared" si="8"/>
        <v>Adolescent</v>
      </c>
      <c r="K564" t="s">
        <v>30</v>
      </c>
    </row>
    <row r="565" spans="1:11" x14ac:dyDescent="0.25">
      <c r="A565">
        <v>564</v>
      </c>
      <c r="B565" s="19">
        <v>6</v>
      </c>
      <c r="C565" s="18">
        <v>99</v>
      </c>
      <c r="D565" s="18">
        <v>60</v>
      </c>
      <c r="E565" s="18">
        <v>19</v>
      </c>
      <c r="F565" s="18">
        <v>54</v>
      </c>
      <c r="G565" s="18">
        <v>26.9</v>
      </c>
      <c r="H565" s="2">
        <v>0.497</v>
      </c>
      <c r="I565" s="19">
        <v>32</v>
      </c>
      <c r="J565" t="str">
        <f t="shared" si="8"/>
        <v>Middle Age</v>
      </c>
      <c r="K565" t="s">
        <v>30</v>
      </c>
    </row>
    <row r="566" spans="1:11" x14ac:dyDescent="0.25">
      <c r="A566">
        <v>565</v>
      </c>
      <c r="B566" s="19">
        <v>0</v>
      </c>
      <c r="C566" s="18">
        <v>91</v>
      </c>
      <c r="D566" s="18">
        <v>80</v>
      </c>
      <c r="E566" s="18">
        <v>0</v>
      </c>
      <c r="F566" s="18">
        <v>0</v>
      </c>
      <c r="G566" s="18">
        <v>32.4</v>
      </c>
      <c r="H566" s="2">
        <v>0.60099999999999998</v>
      </c>
      <c r="I566" s="19">
        <v>27</v>
      </c>
      <c r="J566" t="str">
        <f t="shared" si="8"/>
        <v>Adolescent</v>
      </c>
      <c r="K566" t="s">
        <v>30</v>
      </c>
    </row>
    <row r="567" spans="1:11" x14ac:dyDescent="0.25">
      <c r="A567">
        <v>566</v>
      </c>
      <c r="B567" s="19">
        <v>2</v>
      </c>
      <c r="C567" s="18">
        <v>95</v>
      </c>
      <c r="D567" s="18">
        <v>54</v>
      </c>
      <c r="E567" s="18">
        <v>14</v>
      </c>
      <c r="F567" s="18">
        <v>88</v>
      </c>
      <c r="G567" s="18">
        <v>26.1</v>
      </c>
      <c r="H567" s="2">
        <v>0.748</v>
      </c>
      <c r="I567" s="19">
        <v>22</v>
      </c>
      <c r="J567" t="str">
        <f t="shared" si="8"/>
        <v>Adolescent</v>
      </c>
      <c r="K567" t="s">
        <v>30</v>
      </c>
    </row>
    <row r="568" spans="1:11" x14ac:dyDescent="0.25">
      <c r="A568">
        <v>567</v>
      </c>
      <c r="B568" s="19">
        <v>1</v>
      </c>
      <c r="C568" s="18">
        <v>99</v>
      </c>
      <c r="D568" s="18">
        <v>72</v>
      </c>
      <c r="E568" s="18">
        <v>30</v>
      </c>
      <c r="F568" s="18">
        <v>18</v>
      </c>
      <c r="G568" s="18">
        <v>38.6</v>
      </c>
      <c r="H568" s="2">
        <v>0.41199999999999998</v>
      </c>
      <c r="I568" s="19">
        <v>21</v>
      </c>
      <c r="J568" t="str">
        <f t="shared" si="8"/>
        <v>Adolescent</v>
      </c>
      <c r="K568" t="s">
        <v>30</v>
      </c>
    </row>
    <row r="569" spans="1:11" x14ac:dyDescent="0.25">
      <c r="A569">
        <v>568</v>
      </c>
      <c r="B569" s="19">
        <v>6</v>
      </c>
      <c r="C569" s="18">
        <v>92</v>
      </c>
      <c r="D569" s="18">
        <v>62</v>
      </c>
      <c r="E569" s="18">
        <v>32</v>
      </c>
      <c r="F569" s="18">
        <v>126</v>
      </c>
      <c r="G569" s="18">
        <v>32</v>
      </c>
      <c r="H569" s="2">
        <v>8.5000000000000006E-2</v>
      </c>
      <c r="I569" s="19">
        <v>46</v>
      </c>
      <c r="J569" t="str">
        <f t="shared" si="8"/>
        <v>Middle Age</v>
      </c>
      <c r="K569" t="s">
        <v>30</v>
      </c>
    </row>
    <row r="570" spans="1:11" x14ac:dyDescent="0.25">
      <c r="A570">
        <v>569</v>
      </c>
      <c r="B570" s="19">
        <v>4</v>
      </c>
      <c r="C570" s="18">
        <v>154</v>
      </c>
      <c r="D570" s="18">
        <v>72</v>
      </c>
      <c r="E570" s="18">
        <v>29</v>
      </c>
      <c r="F570" s="18">
        <v>126</v>
      </c>
      <c r="G570" s="18">
        <v>31.3</v>
      </c>
      <c r="H570" s="2">
        <v>0.33800000000000002</v>
      </c>
      <c r="I570" s="19">
        <v>37</v>
      </c>
      <c r="J570" t="str">
        <f t="shared" si="8"/>
        <v>Middle Age</v>
      </c>
      <c r="K570" t="s">
        <v>30</v>
      </c>
    </row>
    <row r="571" spans="1:11" x14ac:dyDescent="0.25">
      <c r="A571">
        <v>570</v>
      </c>
      <c r="B571" s="19">
        <v>0</v>
      </c>
      <c r="C571" s="18">
        <v>121</v>
      </c>
      <c r="D571" s="18">
        <v>66</v>
      </c>
      <c r="E571" s="18">
        <v>30</v>
      </c>
      <c r="F571" s="18">
        <v>165</v>
      </c>
      <c r="G571" s="18">
        <v>34.299999999999997</v>
      </c>
      <c r="H571" s="2">
        <v>0.20300000000000001</v>
      </c>
      <c r="I571" s="19">
        <v>33</v>
      </c>
      <c r="J571" t="str">
        <f t="shared" si="8"/>
        <v>Middle Age</v>
      </c>
      <c r="K571" t="s">
        <v>29</v>
      </c>
    </row>
    <row r="572" spans="1:11" x14ac:dyDescent="0.25">
      <c r="A572">
        <v>571</v>
      </c>
      <c r="B572" s="19">
        <v>3</v>
      </c>
      <c r="C572" s="18">
        <v>78</v>
      </c>
      <c r="D572" s="18">
        <v>70</v>
      </c>
      <c r="E572" s="18">
        <v>0</v>
      </c>
      <c r="F572" s="18">
        <v>0</v>
      </c>
      <c r="G572" s="18">
        <v>32.5</v>
      </c>
      <c r="H572" s="2">
        <v>0.27</v>
      </c>
      <c r="I572" s="19">
        <v>39</v>
      </c>
      <c r="J572" t="str">
        <f t="shared" si="8"/>
        <v>Middle Age</v>
      </c>
      <c r="K572" t="s">
        <v>30</v>
      </c>
    </row>
    <row r="573" spans="1:11" x14ac:dyDescent="0.25">
      <c r="A573">
        <v>572</v>
      </c>
      <c r="B573" s="19">
        <v>2</v>
      </c>
      <c r="C573" s="18">
        <v>130</v>
      </c>
      <c r="D573" s="18">
        <v>96</v>
      </c>
      <c r="E573" s="18">
        <v>0</v>
      </c>
      <c r="F573" s="18">
        <v>0</v>
      </c>
      <c r="G573" s="18">
        <v>22.6</v>
      </c>
      <c r="H573" s="2">
        <v>0.26800000000000002</v>
      </c>
      <c r="I573" s="19">
        <v>21</v>
      </c>
      <c r="J573" t="str">
        <f t="shared" si="8"/>
        <v>Adolescent</v>
      </c>
      <c r="K573" t="s">
        <v>30</v>
      </c>
    </row>
    <row r="574" spans="1:11" x14ac:dyDescent="0.25">
      <c r="A574">
        <v>573</v>
      </c>
      <c r="B574" s="19">
        <v>3</v>
      </c>
      <c r="C574" s="18">
        <v>111</v>
      </c>
      <c r="D574" s="18">
        <v>58</v>
      </c>
      <c r="E574" s="18">
        <v>31</v>
      </c>
      <c r="F574" s="18">
        <v>44</v>
      </c>
      <c r="G574" s="18">
        <v>29.5</v>
      </c>
      <c r="H574" s="2">
        <v>0.43</v>
      </c>
      <c r="I574" s="19">
        <v>22</v>
      </c>
      <c r="J574" t="str">
        <f t="shared" si="8"/>
        <v>Adolescent</v>
      </c>
      <c r="K574" t="s">
        <v>30</v>
      </c>
    </row>
    <row r="575" spans="1:11" x14ac:dyDescent="0.25">
      <c r="A575">
        <v>574</v>
      </c>
      <c r="B575" s="19">
        <v>2</v>
      </c>
      <c r="C575" s="18">
        <v>98</v>
      </c>
      <c r="D575" s="18">
        <v>60</v>
      </c>
      <c r="E575" s="18">
        <v>17</v>
      </c>
      <c r="F575" s="18">
        <v>120</v>
      </c>
      <c r="G575" s="18">
        <v>34.700000000000003</v>
      </c>
      <c r="H575" s="2">
        <v>0.19800000000000001</v>
      </c>
      <c r="I575" s="19">
        <v>22</v>
      </c>
      <c r="J575" t="str">
        <f t="shared" si="8"/>
        <v>Adolescent</v>
      </c>
      <c r="K575" t="s">
        <v>30</v>
      </c>
    </row>
    <row r="576" spans="1:11" x14ac:dyDescent="0.25">
      <c r="A576">
        <v>575</v>
      </c>
      <c r="B576" s="19">
        <v>1</v>
      </c>
      <c r="C576" s="18">
        <v>143</v>
      </c>
      <c r="D576" s="18">
        <v>86</v>
      </c>
      <c r="E576" s="18">
        <v>30</v>
      </c>
      <c r="F576" s="18">
        <v>330</v>
      </c>
      <c r="G576" s="18">
        <v>30.1</v>
      </c>
      <c r="H576" s="2">
        <v>0.89200000000000002</v>
      </c>
      <c r="I576" s="19">
        <v>23</v>
      </c>
      <c r="J576" t="str">
        <f t="shared" si="8"/>
        <v>Adolescent</v>
      </c>
      <c r="K576" t="s">
        <v>30</v>
      </c>
    </row>
    <row r="577" spans="1:11" x14ac:dyDescent="0.25">
      <c r="A577">
        <v>576</v>
      </c>
      <c r="B577" s="19">
        <v>1</v>
      </c>
      <c r="C577" s="18">
        <v>119</v>
      </c>
      <c r="D577" s="18">
        <v>44</v>
      </c>
      <c r="E577" s="18">
        <v>47</v>
      </c>
      <c r="F577" s="18">
        <v>63</v>
      </c>
      <c r="G577" s="18">
        <v>35.5</v>
      </c>
      <c r="H577" s="2">
        <v>0.28000000000000003</v>
      </c>
      <c r="I577" s="19">
        <v>25</v>
      </c>
      <c r="J577" t="str">
        <f t="shared" si="8"/>
        <v>Adolescent</v>
      </c>
      <c r="K577" t="s">
        <v>30</v>
      </c>
    </row>
    <row r="578" spans="1:11" x14ac:dyDescent="0.25">
      <c r="A578">
        <v>577</v>
      </c>
      <c r="B578" s="19">
        <v>6</v>
      </c>
      <c r="C578" s="18">
        <v>108</v>
      </c>
      <c r="D578" s="18">
        <v>44</v>
      </c>
      <c r="E578" s="18">
        <v>20</v>
      </c>
      <c r="F578" s="18">
        <v>130</v>
      </c>
      <c r="G578" s="18">
        <v>24</v>
      </c>
      <c r="H578" s="2">
        <v>0.81299999999999994</v>
      </c>
      <c r="I578" s="19">
        <v>35</v>
      </c>
      <c r="J578" t="str">
        <f t="shared" ref="J578:J641" si="9">IF(I578&gt;49,"old",IF(I578&gt;=31,"Middle Age",IF(I578&lt;31,"Adolescent","Invalid")))</f>
        <v>Middle Age</v>
      </c>
      <c r="K578" t="s">
        <v>30</v>
      </c>
    </row>
    <row r="579" spans="1:11" x14ac:dyDescent="0.25">
      <c r="A579">
        <v>578</v>
      </c>
      <c r="B579" s="19">
        <v>2</v>
      </c>
      <c r="C579" s="18">
        <v>118</v>
      </c>
      <c r="D579" s="18">
        <v>80</v>
      </c>
      <c r="E579" s="18">
        <v>0</v>
      </c>
      <c r="F579" s="18">
        <v>0</v>
      </c>
      <c r="G579" s="18">
        <v>42.9</v>
      </c>
      <c r="H579" s="2">
        <v>0.69299999999999995</v>
      </c>
      <c r="I579" s="19">
        <v>21</v>
      </c>
      <c r="J579" t="str">
        <f t="shared" si="9"/>
        <v>Adolescent</v>
      </c>
      <c r="K579" t="s">
        <v>29</v>
      </c>
    </row>
    <row r="580" spans="1:11" x14ac:dyDescent="0.25">
      <c r="A580">
        <v>579</v>
      </c>
      <c r="B580" s="19">
        <v>10</v>
      </c>
      <c r="C580" s="18">
        <v>133</v>
      </c>
      <c r="D580" s="18">
        <v>68</v>
      </c>
      <c r="E580" s="18">
        <v>0</v>
      </c>
      <c r="F580" s="18">
        <v>0</v>
      </c>
      <c r="G580" s="18">
        <v>27</v>
      </c>
      <c r="H580" s="2">
        <v>0.245</v>
      </c>
      <c r="I580" s="19">
        <v>36</v>
      </c>
      <c r="J580" t="str">
        <f t="shared" si="9"/>
        <v>Middle Age</v>
      </c>
      <c r="K580" t="s">
        <v>30</v>
      </c>
    </row>
    <row r="581" spans="1:11" x14ac:dyDescent="0.25">
      <c r="A581">
        <v>580</v>
      </c>
      <c r="B581" s="19">
        <v>2</v>
      </c>
      <c r="C581" s="18">
        <v>197</v>
      </c>
      <c r="D581" s="18">
        <v>70</v>
      </c>
      <c r="E581" s="18">
        <v>99</v>
      </c>
      <c r="F581" s="18">
        <v>0</v>
      </c>
      <c r="G581" s="18">
        <v>34.700000000000003</v>
      </c>
      <c r="H581" s="2">
        <v>0.57499999999999996</v>
      </c>
      <c r="I581" s="19">
        <v>62</v>
      </c>
      <c r="J581" t="str">
        <f t="shared" si="9"/>
        <v>old</v>
      </c>
      <c r="K581" t="s">
        <v>29</v>
      </c>
    </row>
    <row r="582" spans="1:11" x14ac:dyDescent="0.25">
      <c r="A582">
        <v>581</v>
      </c>
      <c r="B582" s="19">
        <v>0</v>
      </c>
      <c r="C582" s="18">
        <v>151</v>
      </c>
      <c r="D582" s="18">
        <v>90</v>
      </c>
      <c r="E582" s="18">
        <v>46</v>
      </c>
      <c r="F582" s="18">
        <v>0</v>
      </c>
      <c r="G582" s="18">
        <v>42.1</v>
      </c>
      <c r="H582" s="2">
        <v>0.371</v>
      </c>
      <c r="I582" s="19">
        <v>21</v>
      </c>
      <c r="J582" t="str">
        <f t="shared" si="9"/>
        <v>Adolescent</v>
      </c>
      <c r="K582" t="s">
        <v>29</v>
      </c>
    </row>
    <row r="583" spans="1:11" x14ac:dyDescent="0.25">
      <c r="A583">
        <v>582</v>
      </c>
      <c r="B583" s="19">
        <v>6</v>
      </c>
      <c r="C583" s="18">
        <v>109</v>
      </c>
      <c r="D583" s="18">
        <v>60</v>
      </c>
      <c r="E583" s="18">
        <v>27</v>
      </c>
      <c r="F583" s="18">
        <v>0</v>
      </c>
      <c r="G583" s="18">
        <v>25</v>
      </c>
      <c r="H583" s="2">
        <v>0.20599999999999999</v>
      </c>
      <c r="I583" s="19">
        <v>27</v>
      </c>
      <c r="J583" t="str">
        <f t="shared" si="9"/>
        <v>Adolescent</v>
      </c>
      <c r="K583" t="s">
        <v>30</v>
      </c>
    </row>
    <row r="584" spans="1:11" x14ac:dyDescent="0.25">
      <c r="A584">
        <v>583</v>
      </c>
      <c r="B584" s="19">
        <v>12</v>
      </c>
      <c r="C584" s="18">
        <v>121</v>
      </c>
      <c r="D584" s="18">
        <v>78</v>
      </c>
      <c r="E584" s="18">
        <v>17</v>
      </c>
      <c r="F584" s="18">
        <v>0</v>
      </c>
      <c r="G584" s="18">
        <v>26.5</v>
      </c>
      <c r="H584" s="2">
        <v>0.25900000000000001</v>
      </c>
      <c r="I584" s="19">
        <v>62</v>
      </c>
      <c r="J584" t="str">
        <f t="shared" si="9"/>
        <v>old</v>
      </c>
      <c r="K584" t="s">
        <v>30</v>
      </c>
    </row>
    <row r="585" spans="1:11" x14ac:dyDescent="0.25">
      <c r="A585">
        <v>584</v>
      </c>
      <c r="B585" s="19">
        <v>8</v>
      </c>
      <c r="C585" s="18">
        <v>100</v>
      </c>
      <c r="D585" s="18">
        <v>76</v>
      </c>
      <c r="E585" s="18">
        <v>0</v>
      </c>
      <c r="F585" s="18">
        <v>0</v>
      </c>
      <c r="G585" s="18">
        <v>38.700000000000003</v>
      </c>
      <c r="H585" s="2">
        <v>0.19</v>
      </c>
      <c r="I585" s="19">
        <v>42</v>
      </c>
      <c r="J585" t="str">
        <f t="shared" si="9"/>
        <v>Middle Age</v>
      </c>
      <c r="K585" t="s">
        <v>30</v>
      </c>
    </row>
    <row r="586" spans="1:11" x14ac:dyDescent="0.25">
      <c r="A586">
        <v>585</v>
      </c>
      <c r="B586" s="19">
        <v>8</v>
      </c>
      <c r="C586" s="18">
        <v>124</v>
      </c>
      <c r="D586" s="18">
        <v>76</v>
      </c>
      <c r="E586" s="18">
        <v>24</v>
      </c>
      <c r="F586" s="18">
        <v>600</v>
      </c>
      <c r="G586" s="18">
        <v>28.7</v>
      </c>
      <c r="H586" s="2">
        <v>0.68700000000000006</v>
      </c>
      <c r="I586" s="19">
        <v>52</v>
      </c>
      <c r="J586" t="str">
        <f t="shared" si="9"/>
        <v>old</v>
      </c>
      <c r="K586" t="s">
        <v>29</v>
      </c>
    </row>
    <row r="587" spans="1:11" x14ac:dyDescent="0.25">
      <c r="A587">
        <v>586</v>
      </c>
      <c r="B587" s="19">
        <v>1</v>
      </c>
      <c r="C587" s="18">
        <v>93</v>
      </c>
      <c r="D587" s="18">
        <v>56</v>
      </c>
      <c r="E587" s="18">
        <v>11</v>
      </c>
      <c r="F587" s="18">
        <v>0</v>
      </c>
      <c r="G587" s="18">
        <v>22.5</v>
      </c>
      <c r="H587" s="2">
        <v>0.41699999999999998</v>
      </c>
      <c r="I587" s="19">
        <v>22</v>
      </c>
      <c r="J587" t="str">
        <f t="shared" si="9"/>
        <v>Adolescent</v>
      </c>
      <c r="K587" t="s">
        <v>30</v>
      </c>
    </row>
    <row r="588" spans="1:11" x14ac:dyDescent="0.25">
      <c r="A588">
        <v>587</v>
      </c>
      <c r="B588" s="19">
        <v>8</v>
      </c>
      <c r="C588" s="18">
        <v>143</v>
      </c>
      <c r="D588" s="18">
        <v>66</v>
      </c>
      <c r="E588" s="18">
        <v>0</v>
      </c>
      <c r="F588" s="18">
        <v>0</v>
      </c>
      <c r="G588" s="18">
        <v>34.9</v>
      </c>
      <c r="H588" s="2">
        <v>0.129</v>
      </c>
      <c r="I588" s="19">
        <v>41</v>
      </c>
      <c r="J588" t="str">
        <f t="shared" si="9"/>
        <v>Middle Age</v>
      </c>
      <c r="K588" t="s">
        <v>29</v>
      </c>
    </row>
    <row r="589" spans="1:11" x14ac:dyDescent="0.25">
      <c r="A589">
        <v>588</v>
      </c>
      <c r="B589" s="19">
        <v>6</v>
      </c>
      <c r="C589" s="18">
        <v>103</v>
      </c>
      <c r="D589" s="18">
        <v>66</v>
      </c>
      <c r="E589" s="18">
        <v>0</v>
      </c>
      <c r="F589" s="18">
        <v>0</v>
      </c>
      <c r="G589" s="18">
        <v>24.3</v>
      </c>
      <c r="H589" s="2">
        <v>0.249</v>
      </c>
      <c r="I589" s="19">
        <v>29</v>
      </c>
      <c r="J589" t="str">
        <f t="shared" si="9"/>
        <v>Adolescent</v>
      </c>
      <c r="K589" t="s">
        <v>30</v>
      </c>
    </row>
    <row r="590" spans="1:11" x14ac:dyDescent="0.25">
      <c r="A590">
        <v>589</v>
      </c>
      <c r="B590" s="19">
        <v>3</v>
      </c>
      <c r="C590" s="18">
        <v>176</v>
      </c>
      <c r="D590" s="18">
        <v>86</v>
      </c>
      <c r="E590" s="18">
        <v>27</v>
      </c>
      <c r="F590" s="18">
        <v>156</v>
      </c>
      <c r="G590" s="18">
        <v>33.299999999999997</v>
      </c>
      <c r="H590" s="2">
        <v>1.1539999999999999</v>
      </c>
      <c r="I590" s="19">
        <v>52</v>
      </c>
      <c r="J590" t="str">
        <f t="shared" si="9"/>
        <v>old</v>
      </c>
      <c r="K590" t="s">
        <v>29</v>
      </c>
    </row>
    <row r="591" spans="1:11" x14ac:dyDescent="0.25">
      <c r="A591">
        <v>590</v>
      </c>
      <c r="B591" s="19">
        <v>0</v>
      </c>
      <c r="C591" s="18">
        <v>73</v>
      </c>
      <c r="D591" s="18">
        <v>0</v>
      </c>
      <c r="E591" s="18">
        <v>0</v>
      </c>
      <c r="F591" s="18">
        <v>0</v>
      </c>
      <c r="G591" s="18">
        <v>21.1</v>
      </c>
      <c r="H591" s="2">
        <v>0.34200000000000003</v>
      </c>
      <c r="I591" s="19">
        <v>25</v>
      </c>
      <c r="J591" t="str">
        <f t="shared" si="9"/>
        <v>Adolescent</v>
      </c>
      <c r="K591" t="s">
        <v>30</v>
      </c>
    </row>
    <row r="592" spans="1:11" x14ac:dyDescent="0.25">
      <c r="A592">
        <v>591</v>
      </c>
      <c r="B592" s="19">
        <v>11</v>
      </c>
      <c r="C592" s="18">
        <v>111</v>
      </c>
      <c r="D592" s="18">
        <v>84</v>
      </c>
      <c r="E592" s="18">
        <v>40</v>
      </c>
      <c r="F592" s="18">
        <v>0</v>
      </c>
      <c r="G592" s="18">
        <v>46.8</v>
      </c>
      <c r="H592" s="2">
        <v>0.92500000000000004</v>
      </c>
      <c r="I592" s="19">
        <v>45</v>
      </c>
      <c r="J592" t="str">
        <f t="shared" si="9"/>
        <v>Middle Age</v>
      </c>
      <c r="K592" t="s">
        <v>29</v>
      </c>
    </row>
    <row r="593" spans="1:11" x14ac:dyDescent="0.25">
      <c r="A593">
        <v>592</v>
      </c>
      <c r="B593" s="19">
        <v>2</v>
      </c>
      <c r="C593" s="18">
        <v>112</v>
      </c>
      <c r="D593" s="18">
        <v>78</v>
      </c>
      <c r="E593" s="18">
        <v>50</v>
      </c>
      <c r="F593" s="18">
        <v>140</v>
      </c>
      <c r="G593" s="18">
        <v>39.4</v>
      </c>
      <c r="H593" s="2">
        <v>0.17499999999999999</v>
      </c>
      <c r="I593" s="19">
        <v>24</v>
      </c>
      <c r="J593" t="str">
        <f t="shared" si="9"/>
        <v>Adolescent</v>
      </c>
      <c r="K593" t="s">
        <v>30</v>
      </c>
    </row>
    <row r="594" spans="1:11" x14ac:dyDescent="0.25">
      <c r="A594">
        <v>593</v>
      </c>
      <c r="B594" s="19">
        <v>3</v>
      </c>
      <c r="C594" s="18">
        <v>132</v>
      </c>
      <c r="D594" s="18">
        <v>80</v>
      </c>
      <c r="E594" s="18">
        <v>0</v>
      </c>
      <c r="F594" s="18">
        <v>0</v>
      </c>
      <c r="G594" s="18">
        <v>34.4</v>
      </c>
      <c r="H594" s="2">
        <v>0.40200000000000002</v>
      </c>
      <c r="I594" s="19">
        <v>44</v>
      </c>
      <c r="J594" t="str">
        <f t="shared" si="9"/>
        <v>Middle Age</v>
      </c>
      <c r="K594" t="s">
        <v>29</v>
      </c>
    </row>
    <row r="595" spans="1:11" x14ac:dyDescent="0.25">
      <c r="A595">
        <v>594</v>
      </c>
      <c r="B595" s="19">
        <v>2</v>
      </c>
      <c r="C595" s="18">
        <v>82</v>
      </c>
      <c r="D595" s="18">
        <v>52</v>
      </c>
      <c r="E595" s="18">
        <v>22</v>
      </c>
      <c r="F595" s="18">
        <v>115</v>
      </c>
      <c r="G595" s="18">
        <v>28.5</v>
      </c>
      <c r="H595" s="2">
        <v>1.6990000000000001</v>
      </c>
      <c r="I595" s="19">
        <v>25</v>
      </c>
      <c r="J595" t="str">
        <f t="shared" si="9"/>
        <v>Adolescent</v>
      </c>
      <c r="K595" t="s">
        <v>30</v>
      </c>
    </row>
    <row r="596" spans="1:11" x14ac:dyDescent="0.25">
      <c r="A596">
        <v>595</v>
      </c>
      <c r="B596" s="19">
        <v>6</v>
      </c>
      <c r="C596" s="18">
        <v>123</v>
      </c>
      <c r="D596" s="18">
        <v>72</v>
      </c>
      <c r="E596" s="18">
        <v>45</v>
      </c>
      <c r="F596" s="18">
        <v>230</v>
      </c>
      <c r="G596" s="18">
        <v>33.6</v>
      </c>
      <c r="H596" s="2">
        <v>0.73299999999999998</v>
      </c>
      <c r="I596" s="19">
        <v>34</v>
      </c>
      <c r="J596" t="str">
        <f t="shared" si="9"/>
        <v>Middle Age</v>
      </c>
      <c r="K596" t="s">
        <v>30</v>
      </c>
    </row>
    <row r="597" spans="1:11" x14ac:dyDescent="0.25">
      <c r="A597">
        <v>596</v>
      </c>
      <c r="B597" s="19">
        <v>0</v>
      </c>
      <c r="C597" s="18">
        <v>188</v>
      </c>
      <c r="D597" s="18">
        <v>82</v>
      </c>
      <c r="E597" s="18">
        <v>14</v>
      </c>
      <c r="F597" s="18">
        <v>185</v>
      </c>
      <c r="G597" s="18">
        <v>32</v>
      </c>
      <c r="H597" s="2">
        <v>0.68200000000000005</v>
      </c>
      <c r="I597" s="19">
        <v>22</v>
      </c>
      <c r="J597" t="str">
        <f t="shared" si="9"/>
        <v>Adolescent</v>
      </c>
      <c r="K597" t="s">
        <v>29</v>
      </c>
    </row>
    <row r="598" spans="1:11" x14ac:dyDescent="0.25">
      <c r="A598">
        <v>597</v>
      </c>
      <c r="B598" s="19">
        <v>0</v>
      </c>
      <c r="C598" s="18">
        <v>67</v>
      </c>
      <c r="D598" s="18">
        <v>76</v>
      </c>
      <c r="E598" s="18">
        <v>0</v>
      </c>
      <c r="F598" s="18">
        <v>0</v>
      </c>
      <c r="G598" s="18">
        <v>45.3</v>
      </c>
      <c r="H598" s="2">
        <v>0.19400000000000001</v>
      </c>
      <c r="I598" s="19">
        <v>46</v>
      </c>
      <c r="J598" t="str">
        <f t="shared" si="9"/>
        <v>Middle Age</v>
      </c>
      <c r="K598" t="s">
        <v>30</v>
      </c>
    </row>
    <row r="599" spans="1:11" x14ac:dyDescent="0.25">
      <c r="A599">
        <v>598</v>
      </c>
      <c r="B599" s="19">
        <v>1</v>
      </c>
      <c r="C599" s="18">
        <v>89</v>
      </c>
      <c r="D599" s="18">
        <v>24</v>
      </c>
      <c r="E599" s="18">
        <v>19</v>
      </c>
      <c r="F599" s="18">
        <v>25</v>
      </c>
      <c r="G599" s="18">
        <v>27.8</v>
      </c>
      <c r="H599" s="2">
        <v>0.55900000000000005</v>
      </c>
      <c r="I599" s="19">
        <v>21</v>
      </c>
      <c r="J599" t="str">
        <f t="shared" si="9"/>
        <v>Adolescent</v>
      </c>
      <c r="K599" t="s">
        <v>30</v>
      </c>
    </row>
    <row r="600" spans="1:11" x14ac:dyDescent="0.25">
      <c r="A600">
        <v>599</v>
      </c>
      <c r="B600" s="19">
        <v>1</v>
      </c>
      <c r="C600" s="18">
        <v>173</v>
      </c>
      <c r="D600" s="18">
        <v>74</v>
      </c>
      <c r="E600" s="18">
        <v>0</v>
      </c>
      <c r="F600" s="18">
        <v>0</v>
      </c>
      <c r="G600" s="18">
        <v>36.799999999999997</v>
      </c>
      <c r="H600" s="2">
        <v>8.7999999999999995E-2</v>
      </c>
      <c r="I600" s="19">
        <v>38</v>
      </c>
      <c r="J600" t="str">
        <f t="shared" si="9"/>
        <v>Middle Age</v>
      </c>
      <c r="K600" t="s">
        <v>29</v>
      </c>
    </row>
    <row r="601" spans="1:11" x14ac:dyDescent="0.25">
      <c r="A601">
        <v>600</v>
      </c>
      <c r="B601" s="19">
        <v>1</v>
      </c>
      <c r="C601" s="18">
        <v>109</v>
      </c>
      <c r="D601" s="18">
        <v>38</v>
      </c>
      <c r="E601" s="18">
        <v>18</v>
      </c>
      <c r="F601" s="18">
        <v>120</v>
      </c>
      <c r="G601" s="18">
        <v>23.1</v>
      </c>
      <c r="H601" s="2">
        <v>0.40699999999999997</v>
      </c>
      <c r="I601" s="19">
        <v>26</v>
      </c>
      <c r="J601" t="str">
        <f t="shared" si="9"/>
        <v>Adolescent</v>
      </c>
      <c r="K601" t="s">
        <v>30</v>
      </c>
    </row>
    <row r="602" spans="1:11" x14ac:dyDescent="0.25">
      <c r="A602">
        <v>601</v>
      </c>
      <c r="B602" s="19">
        <v>1</v>
      </c>
      <c r="C602" s="18">
        <v>108</v>
      </c>
      <c r="D602" s="18">
        <v>88</v>
      </c>
      <c r="E602" s="18">
        <v>19</v>
      </c>
      <c r="F602" s="18">
        <v>0</v>
      </c>
      <c r="G602" s="18">
        <v>27.1</v>
      </c>
      <c r="H602" s="2">
        <v>0.4</v>
      </c>
      <c r="I602" s="19">
        <v>24</v>
      </c>
      <c r="J602" t="str">
        <f t="shared" si="9"/>
        <v>Adolescent</v>
      </c>
      <c r="K602" t="s">
        <v>30</v>
      </c>
    </row>
    <row r="603" spans="1:11" x14ac:dyDescent="0.25">
      <c r="A603">
        <v>602</v>
      </c>
      <c r="B603" s="19">
        <v>6</v>
      </c>
      <c r="C603" s="18">
        <v>96</v>
      </c>
      <c r="D603" s="18">
        <v>0</v>
      </c>
      <c r="E603" s="18">
        <v>0</v>
      </c>
      <c r="F603" s="18">
        <v>0</v>
      </c>
      <c r="G603" s="18">
        <v>23.7</v>
      </c>
      <c r="H603" s="2">
        <v>0.19</v>
      </c>
      <c r="I603" s="19">
        <v>28</v>
      </c>
      <c r="J603" t="str">
        <f t="shared" si="9"/>
        <v>Adolescent</v>
      </c>
      <c r="K603" t="s">
        <v>30</v>
      </c>
    </row>
    <row r="604" spans="1:11" x14ac:dyDescent="0.25">
      <c r="A604">
        <v>603</v>
      </c>
      <c r="B604" s="19">
        <v>1</v>
      </c>
      <c r="C604" s="18">
        <v>124</v>
      </c>
      <c r="D604" s="18">
        <v>74</v>
      </c>
      <c r="E604" s="18">
        <v>36</v>
      </c>
      <c r="F604" s="18">
        <v>0</v>
      </c>
      <c r="G604" s="18">
        <v>27.8</v>
      </c>
      <c r="H604" s="2">
        <v>0.1</v>
      </c>
      <c r="I604" s="19">
        <v>30</v>
      </c>
      <c r="J604" t="str">
        <f t="shared" si="9"/>
        <v>Adolescent</v>
      </c>
      <c r="K604" t="s">
        <v>30</v>
      </c>
    </row>
    <row r="605" spans="1:11" x14ac:dyDescent="0.25">
      <c r="A605">
        <v>604</v>
      </c>
      <c r="B605" s="19">
        <v>7</v>
      </c>
      <c r="C605" s="18">
        <v>150</v>
      </c>
      <c r="D605" s="18">
        <v>78</v>
      </c>
      <c r="E605" s="18">
        <v>29</v>
      </c>
      <c r="F605" s="18">
        <v>126</v>
      </c>
      <c r="G605" s="18">
        <v>35.200000000000003</v>
      </c>
      <c r="H605" s="2">
        <v>0.69199999999999995</v>
      </c>
      <c r="I605" s="19">
        <v>54</v>
      </c>
      <c r="J605" t="str">
        <f t="shared" si="9"/>
        <v>old</v>
      </c>
      <c r="K605" t="s">
        <v>29</v>
      </c>
    </row>
    <row r="606" spans="1:11" x14ac:dyDescent="0.25">
      <c r="A606">
        <v>605</v>
      </c>
      <c r="B606" s="19">
        <v>4</v>
      </c>
      <c r="C606" s="18">
        <v>183</v>
      </c>
      <c r="D606" s="18">
        <v>0</v>
      </c>
      <c r="E606" s="18">
        <v>0</v>
      </c>
      <c r="F606" s="18">
        <v>0</v>
      </c>
      <c r="G606" s="18">
        <v>28.4</v>
      </c>
      <c r="H606" s="2">
        <v>0.21199999999999999</v>
      </c>
      <c r="I606" s="19">
        <v>36</v>
      </c>
      <c r="J606" t="str">
        <f t="shared" si="9"/>
        <v>Middle Age</v>
      </c>
      <c r="K606" t="s">
        <v>29</v>
      </c>
    </row>
    <row r="607" spans="1:11" x14ac:dyDescent="0.25">
      <c r="A607">
        <v>606</v>
      </c>
      <c r="B607" s="19">
        <v>1</v>
      </c>
      <c r="C607" s="18">
        <v>124</v>
      </c>
      <c r="D607" s="18">
        <v>60</v>
      </c>
      <c r="E607" s="18">
        <v>32</v>
      </c>
      <c r="F607" s="18">
        <v>0</v>
      </c>
      <c r="G607" s="18">
        <v>35.799999999999997</v>
      </c>
      <c r="H607" s="2">
        <v>0.51400000000000001</v>
      </c>
      <c r="I607" s="19">
        <v>21</v>
      </c>
      <c r="J607" t="str">
        <f t="shared" si="9"/>
        <v>Adolescent</v>
      </c>
      <c r="K607" t="s">
        <v>30</v>
      </c>
    </row>
    <row r="608" spans="1:11" x14ac:dyDescent="0.25">
      <c r="A608">
        <v>607</v>
      </c>
      <c r="B608" s="19">
        <v>1</v>
      </c>
      <c r="C608" s="18">
        <v>181</v>
      </c>
      <c r="D608" s="18">
        <v>78</v>
      </c>
      <c r="E608" s="18">
        <v>42</v>
      </c>
      <c r="F608" s="18">
        <v>293</v>
      </c>
      <c r="G608" s="18">
        <v>40</v>
      </c>
      <c r="H608" s="2">
        <v>1.258</v>
      </c>
      <c r="I608" s="19">
        <v>22</v>
      </c>
      <c r="J608" t="str">
        <f t="shared" si="9"/>
        <v>Adolescent</v>
      </c>
      <c r="K608" t="s">
        <v>29</v>
      </c>
    </row>
    <row r="609" spans="1:11" x14ac:dyDescent="0.25">
      <c r="A609">
        <v>608</v>
      </c>
      <c r="B609" s="19">
        <v>1</v>
      </c>
      <c r="C609" s="18">
        <v>92</v>
      </c>
      <c r="D609" s="18">
        <v>62</v>
      </c>
      <c r="E609" s="18">
        <v>25</v>
      </c>
      <c r="F609" s="18">
        <v>41</v>
      </c>
      <c r="G609" s="18">
        <v>19.5</v>
      </c>
      <c r="H609" s="2">
        <v>0.48199999999999998</v>
      </c>
      <c r="I609" s="19">
        <v>25</v>
      </c>
      <c r="J609" t="str">
        <f t="shared" si="9"/>
        <v>Adolescent</v>
      </c>
      <c r="K609" t="s">
        <v>30</v>
      </c>
    </row>
    <row r="610" spans="1:11" x14ac:dyDescent="0.25">
      <c r="A610">
        <v>609</v>
      </c>
      <c r="B610" s="19">
        <v>0</v>
      </c>
      <c r="C610" s="18">
        <v>152</v>
      </c>
      <c r="D610" s="18">
        <v>82</v>
      </c>
      <c r="E610" s="18">
        <v>39</v>
      </c>
      <c r="F610" s="18">
        <v>272</v>
      </c>
      <c r="G610" s="18">
        <v>41.5</v>
      </c>
      <c r="H610" s="2">
        <v>0.27</v>
      </c>
      <c r="I610" s="19">
        <v>27</v>
      </c>
      <c r="J610" t="str">
        <f t="shared" si="9"/>
        <v>Adolescent</v>
      </c>
      <c r="K610" t="s">
        <v>30</v>
      </c>
    </row>
    <row r="611" spans="1:11" x14ac:dyDescent="0.25">
      <c r="A611">
        <v>610</v>
      </c>
      <c r="B611" s="19">
        <v>1</v>
      </c>
      <c r="C611" s="18">
        <v>111</v>
      </c>
      <c r="D611" s="18">
        <v>62</v>
      </c>
      <c r="E611" s="18">
        <v>13</v>
      </c>
      <c r="F611" s="18">
        <v>182</v>
      </c>
      <c r="G611" s="18">
        <v>24</v>
      </c>
      <c r="H611" s="2">
        <v>0.13800000000000001</v>
      </c>
      <c r="I611" s="19">
        <v>23</v>
      </c>
      <c r="J611" t="str">
        <f t="shared" si="9"/>
        <v>Adolescent</v>
      </c>
      <c r="K611" t="s">
        <v>30</v>
      </c>
    </row>
    <row r="612" spans="1:11" x14ac:dyDescent="0.25">
      <c r="A612">
        <v>611</v>
      </c>
      <c r="B612" s="19">
        <v>3</v>
      </c>
      <c r="C612" s="18">
        <v>106</v>
      </c>
      <c r="D612" s="18">
        <v>54</v>
      </c>
      <c r="E612" s="18">
        <v>21</v>
      </c>
      <c r="F612" s="18">
        <v>158</v>
      </c>
      <c r="G612" s="18">
        <v>30.9</v>
      </c>
      <c r="H612" s="2">
        <v>0.29199999999999998</v>
      </c>
      <c r="I612" s="19">
        <v>24</v>
      </c>
      <c r="J612" t="str">
        <f t="shared" si="9"/>
        <v>Adolescent</v>
      </c>
      <c r="K612" t="s">
        <v>30</v>
      </c>
    </row>
    <row r="613" spans="1:11" x14ac:dyDescent="0.25">
      <c r="A613">
        <v>612</v>
      </c>
      <c r="B613" s="19">
        <v>3</v>
      </c>
      <c r="C613" s="18">
        <v>174</v>
      </c>
      <c r="D613" s="18">
        <v>58</v>
      </c>
      <c r="E613" s="18">
        <v>22</v>
      </c>
      <c r="F613" s="18">
        <v>194</v>
      </c>
      <c r="G613" s="18">
        <v>32.9</v>
      </c>
      <c r="H613" s="2">
        <v>0.59299999999999997</v>
      </c>
      <c r="I613" s="19">
        <v>36</v>
      </c>
      <c r="J613" t="str">
        <f t="shared" si="9"/>
        <v>Middle Age</v>
      </c>
      <c r="K613" t="s">
        <v>29</v>
      </c>
    </row>
    <row r="614" spans="1:11" x14ac:dyDescent="0.25">
      <c r="A614">
        <v>613</v>
      </c>
      <c r="B614" s="19">
        <v>7</v>
      </c>
      <c r="C614" s="18">
        <v>168</v>
      </c>
      <c r="D614" s="18">
        <v>88</v>
      </c>
      <c r="E614" s="18">
        <v>42</v>
      </c>
      <c r="F614" s="18">
        <v>321</v>
      </c>
      <c r="G614" s="18">
        <v>38.200000000000003</v>
      </c>
      <c r="H614" s="2">
        <v>0.78700000000000003</v>
      </c>
      <c r="I614" s="19">
        <v>40</v>
      </c>
      <c r="J614" t="str">
        <f t="shared" si="9"/>
        <v>Middle Age</v>
      </c>
      <c r="K614" t="s">
        <v>29</v>
      </c>
    </row>
    <row r="615" spans="1:11" x14ac:dyDescent="0.25">
      <c r="A615">
        <v>614</v>
      </c>
      <c r="B615" s="19">
        <v>6</v>
      </c>
      <c r="C615" s="18">
        <v>105</v>
      </c>
      <c r="D615" s="18">
        <v>80</v>
      </c>
      <c r="E615" s="18">
        <v>28</v>
      </c>
      <c r="F615" s="18">
        <v>0</v>
      </c>
      <c r="G615" s="18">
        <v>32.5</v>
      </c>
      <c r="H615" s="2">
        <v>0.878</v>
      </c>
      <c r="I615" s="19">
        <v>26</v>
      </c>
      <c r="J615" t="str">
        <f t="shared" si="9"/>
        <v>Adolescent</v>
      </c>
      <c r="K615" t="s">
        <v>30</v>
      </c>
    </row>
    <row r="616" spans="1:11" x14ac:dyDescent="0.25">
      <c r="A616">
        <v>615</v>
      </c>
      <c r="B616" s="19">
        <v>11</v>
      </c>
      <c r="C616" s="18">
        <v>138</v>
      </c>
      <c r="D616" s="18">
        <v>74</v>
      </c>
      <c r="E616" s="18">
        <v>26</v>
      </c>
      <c r="F616" s="18">
        <v>144</v>
      </c>
      <c r="G616" s="18">
        <v>36.1</v>
      </c>
      <c r="H616" s="2">
        <v>0.55700000000000005</v>
      </c>
      <c r="I616" s="19">
        <v>50</v>
      </c>
      <c r="J616" t="str">
        <f t="shared" si="9"/>
        <v>old</v>
      </c>
      <c r="K616" t="s">
        <v>29</v>
      </c>
    </row>
    <row r="617" spans="1:11" x14ac:dyDescent="0.25">
      <c r="A617">
        <v>616</v>
      </c>
      <c r="B617" s="19">
        <v>3</v>
      </c>
      <c r="C617" s="18">
        <v>106</v>
      </c>
      <c r="D617" s="18">
        <v>72</v>
      </c>
      <c r="E617" s="18">
        <v>0</v>
      </c>
      <c r="F617" s="18">
        <v>0</v>
      </c>
      <c r="G617" s="18">
        <v>25.8</v>
      </c>
      <c r="H617" s="2">
        <v>0.20699999999999999</v>
      </c>
      <c r="I617" s="19">
        <v>27</v>
      </c>
      <c r="J617" t="str">
        <f t="shared" si="9"/>
        <v>Adolescent</v>
      </c>
      <c r="K617" t="s">
        <v>30</v>
      </c>
    </row>
    <row r="618" spans="1:11" x14ac:dyDescent="0.25">
      <c r="A618">
        <v>617</v>
      </c>
      <c r="B618" s="19">
        <v>6</v>
      </c>
      <c r="C618" s="18">
        <v>117</v>
      </c>
      <c r="D618" s="18">
        <v>96</v>
      </c>
      <c r="E618" s="18">
        <v>0</v>
      </c>
      <c r="F618" s="18">
        <v>0</v>
      </c>
      <c r="G618" s="18">
        <v>28.7</v>
      </c>
      <c r="H618" s="2">
        <v>0.157</v>
      </c>
      <c r="I618" s="19">
        <v>30</v>
      </c>
      <c r="J618" t="str">
        <f t="shared" si="9"/>
        <v>Adolescent</v>
      </c>
      <c r="K618" t="s">
        <v>30</v>
      </c>
    </row>
    <row r="619" spans="1:11" x14ac:dyDescent="0.25">
      <c r="A619">
        <v>618</v>
      </c>
      <c r="B619" s="19">
        <v>2</v>
      </c>
      <c r="C619" s="18">
        <v>68</v>
      </c>
      <c r="D619" s="18">
        <v>62</v>
      </c>
      <c r="E619" s="18">
        <v>13</v>
      </c>
      <c r="F619" s="18">
        <v>15</v>
      </c>
      <c r="G619" s="18">
        <v>20.100000000000001</v>
      </c>
      <c r="H619" s="2">
        <v>0.25700000000000001</v>
      </c>
      <c r="I619" s="19">
        <v>23</v>
      </c>
      <c r="J619" t="str">
        <f t="shared" si="9"/>
        <v>Adolescent</v>
      </c>
      <c r="K619" t="s">
        <v>30</v>
      </c>
    </row>
    <row r="620" spans="1:11" x14ac:dyDescent="0.25">
      <c r="A620">
        <v>619</v>
      </c>
      <c r="B620" s="19">
        <v>9</v>
      </c>
      <c r="C620" s="18">
        <v>112</v>
      </c>
      <c r="D620" s="18">
        <v>82</v>
      </c>
      <c r="E620" s="18">
        <v>24</v>
      </c>
      <c r="F620" s="18">
        <v>0</v>
      </c>
      <c r="G620" s="18">
        <v>28.2</v>
      </c>
      <c r="H620" s="2">
        <v>1.282</v>
      </c>
      <c r="I620" s="19">
        <v>50</v>
      </c>
      <c r="J620" t="str">
        <f t="shared" si="9"/>
        <v>old</v>
      </c>
      <c r="K620" t="s">
        <v>29</v>
      </c>
    </row>
    <row r="621" spans="1:11" x14ac:dyDescent="0.25">
      <c r="A621">
        <v>620</v>
      </c>
      <c r="B621" s="19">
        <v>0</v>
      </c>
      <c r="C621" s="18">
        <v>119</v>
      </c>
      <c r="D621" s="18">
        <v>0</v>
      </c>
      <c r="E621" s="18">
        <v>0</v>
      </c>
      <c r="F621" s="18">
        <v>0</v>
      </c>
      <c r="G621" s="18">
        <v>32.4</v>
      </c>
      <c r="H621" s="2">
        <v>0.14099999999999999</v>
      </c>
      <c r="I621" s="19">
        <v>24</v>
      </c>
      <c r="J621" t="str">
        <f t="shared" si="9"/>
        <v>Adolescent</v>
      </c>
      <c r="K621" t="s">
        <v>29</v>
      </c>
    </row>
    <row r="622" spans="1:11" x14ac:dyDescent="0.25">
      <c r="A622">
        <v>621</v>
      </c>
      <c r="B622" s="19">
        <v>2</v>
      </c>
      <c r="C622" s="18">
        <v>112</v>
      </c>
      <c r="D622" s="18">
        <v>86</v>
      </c>
      <c r="E622" s="18">
        <v>42</v>
      </c>
      <c r="F622" s="18">
        <v>160</v>
      </c>
      <c r="G622" s="18">
        <v>38.4</v>
      </c>
      <c r="H622" s="2">
        <v>0.246</v>
      </c>
      <c r="I622" s="19">
        <v>28</v>
      </c>
      <c r="J622" t="str">
        <f t="shared" si="9"/>
        <v>Adolescent</v>
      </c>
      <c r="K622" t="s">
        <v>30</v>
      </c>
    </row>
    <row r="623" spans="1:11" x14ac:dyDescent="0.25">
      <c r="A623">
        <v>622</v>
      </c>
      <c r="B623" s="19">
        <v>2</v>
      </c>
      <c r="C623" s="18">
        <v>92</v>
      </c>
      <c r="D623" s="18">
        <v>76</v>
      </c>
      <c r="E623" s="18">
        <v>20</v>
      </c>
      <c r="F623" s="18">
        <v>0</v>
      </c>
      <c r="G623" s="18">
        <v>24.2</v>
      </c>
      <c r="H623" s="2">
        <v>1.698</v>
      </c>
      <c r="I623" s="19">
        <v>28</v>
      </c>
      <c r="J623" t="str">
        <f t="shared" si="9"/>
        <v>Adolescent</v>
      </c>
      <c r="K623" t="s">
        <v>30</v>
      </c>
    </row>
    <row r="624" spans="1:11" x14ac:dyDescent="0.25">
      <c r="A624">
        <v>623</v>
      </c>
      <c r="B624" s="19">
        <v>6</v>
      </c>
      <c r="C624" s="18">
        <v>183</v>
      </c>
      <c r="D624" s="18">
        <v>94</v>
      </c>
      <c r="E624" s="18">
        <v>0</v>
      </c>
      <c r="F624" s="18">
        <v>0</v>
      </c>
      <c r="G624" s="18">
        <v>40.799999999999997</v>
      </c>
      <c r="H624" s="2">
        <v>1.4610000000000001</v>
      </c>
      <c r="I624" s="19">
        <v>45</v>
      </c>
      <c r="J624" t="str">
        <f t="shared" si="9"/>
        <v>Middle Age</v>
      </c>
      <c r="K624" t="s">
        <v>30</v>
      </c>
    </row>
    <row r="625" spans="1:11" x14ac:dyDescent="0.25">
      <c r="A625">
        <v>624</v>
      </c>
      <c r="B625" s="19">
        <v>0</v>
      </c>
      <c r="C625" s="18">
        <v>94</v>
      </c>
      <c r="D625" s="18">
        <v>70</v>
      </c>
      <c r="E625" s="18">
        <v>27</v>
      </c>
      <c r="F625" s="18">
        <v>115</v>
      </c>
      <c r="G625" s="18">
        <v>43.5</v>
      </c>
      <c r="H625" s="2">
        <v>0.34699999999999998</v>
      </c>
      <c r="I625" s="19">
        <v>21</v>
      </c>
      <c r="J625" t="str">
        <f t="shared" si="9"/>
        <v>Adolescent</v>
      </c>
      <c r="K625" t="s">
        <v>30</v>
      </c>
    </row>
    <row r="626" spans="1:11" x14ac:dyDescent="0.25">
      <c r="A626">
        <v>625</v>
      </c>
      <c r="B626" s="19">
        <v>2</v>
      </c>
      <c r="C626" s="18">
        <v>108</v>
      </c>
      <c r="D626" s="18">
        <v>64</v>
      </c>
      <c r="E626" s="18">
        <v>0</v>
      </c>
      <c r="F626" s="18">
        <v>0</v>
      </c>
      <c r="G626" s="18">
        <v>30.8</v>
      </c>
      <c r="H626" s="2">
        <v>0.158</v>
      </c>
      <c r="I626" s="19">
        <v>21</v>
      </c>
      <c r="J626" t="str">
        <f t="shared" si="9"/>
        <v>Adolescent</v>
      </c>
      <c r="K626" t="s">
        <v>30</v>
      </c>
    </row>
    <row r="627" spans="1:11" x14ac:dyDescent="0.25">
      <c r="A627">
        <v>626</v>
      </c>
      <c r="B627" s="19">
        <v>4</v>
      </c>
      <c r="C627" s="18">
        <v>90</v>
      </c>
      <c r="D627" s="18">
        <v>88</v>
      </c>
      <c r="E627" s="18">
        <v>47</v>
      </c>
      <c r="F627" s="18">
        <v>54</v>
      </c>
      <c r="G627" s="18">
        <v>37.700000000000003</v>
      </c>
      <c r="H627" s="2">
        <v>0.36199999999999999</v>
      </c>
      <c r="I627" s="19">
        <v>29</v>
      </c>
      <c r="J627" t="str">
        <f t="shared" si="9"/>
        <v>Adolescent</v>
      </c>
      <c r="K627" t="s">
        <v>30</v>
      </c>
    </row>
    <row r="628" spans="1:11" x14ac:dyDescent="0.25">
      <c r="A628">
        <v>627</v>
      </c>
      <c r="B628" s="19">
        <v>0</v>
      </c>
      <c r="C628" s="18">
        <v>125</v>
      </c>
      <c r="D628" s="18">
        <v>68</v>
      </c>
      <c r="E628" s="18">
        <v>0</v>
      </c>
      <c r="F628" s="18">
        <v>0</v>
      </c>
      <c r="G628" s="18">
        <v>24.7</v>
      </c>
      <c r="H628" s="2">
        <v>0.20599999999999999</v>
      </c>
      <c r="I628" s="19">
        <v>21</v>
      </c>
      <c r="J628" t="str">
        <f t="shared" si="9"/>
        <v>Adolescent</v>
      </c>
      <c r="K628" t="s">
        <v>30</v>
      </c>
    </row>
    <row r="629" spans="1:11" x14ac:dyDescent="0.25">
      <c r="A629">
        <v>628</v>
      </c>
      <c r="B629" s="19">
        <v>0</v>
      </c>
      <c r="C629" s="18">
        <v>132</v>
      </c>
      <c r="D629" s="18">
        <v>78</v>
      </c>
      <c r="E629" s="18">
        <v>0</v>
      </c>
      <c r="F629" s="18">
        <v>0</v>
      </c>
      <c r="G629" s="18">
        <v>32.4</v>
      </c>
      <c r="H629" s="2">
        <v>0.39300000000000002</v>
      </c>
      <c r="I629" s="19">
        <v>21</v>
      </c>
      <c r="J629" t="str">
        <f t="shared" si="9"/>
        <v>Adolescent</v>
      </c>
      <c r="K629" t="s">
        <v>30</v>
      </c>
    </row>
    <row r="630" spans="1:11" x14ac:dyDescent="0.25">
      <c r="A630">
        <v>629</v>
      </c>
      <c r="B630" s="19">
        <v>5</v>
      </c>
      <c r="C630" s="18">
        <v>128</v>
      </c>
      <c r="D630" s="18">
        <v>80</v>
      </c>
      <c r="E630" s="18">
        <v>0</v>
      </c>
      <c r="F630" s="18">
        <v>0</v>
      </c>
      <c r="G630" s="18">
        <v>34.6</v>
      </c>
      <c r="H630" s="2">
        <v>0.14399999999999999</v>
      </c>
      <c r="I630" s="19">
        <v>45</v>
      </c>
      <c r="J630" t="str">
        <f t="shared" si="9"/>
        <v>Middle Age</v>
      </c>
      <c r="K630" t="s">
        <v>30</v>
      </c>
    </row>
    <row r="631" spans="1:11" x14ac:dyDescent="0.25">
      <c r="A631">
        <v>630</v>
      </c>
      <c r="B631" s="19">
        <v>4</v>
      </c>
      <c r="C631" s="18">
        <v>94</v>
      </c>
      <c r="D631" s="18">
        <v>65</v>
      </c>
      <c r="E631" s="18">
        <v>22</v>
      </c>
      <c r="F631" s="18">
        <v>0</v>
      </c>
      <c r="G631" s="18">
        <v>24.7</v>
      </c>
      <c r="H631" s="2">
        <v>0.14799999999999999</v>
      </c>
      <c r="I631" s="19">
        <v>21</v>
      </c>
      <c r="J631" t="str">
        <f t="shared" si="9"/>
        <v>Adolescent</v>
      </c>
      <c r="K631" t="s">
        <v>30</v>
      </c>
    </row>
    <row r="632" spans="1:11" x14ac:dyDescent="0.25">
      <c r="A632">
        <v>631</v>
      </c>
      <c r="B632" s="19">
        <v>7</v>
      </c>
      <c r="C632" s="18">
        <v>114</v>
      </c>
      <c r="D632" s="18">
        <v>64</v>
      </c>
      <c r="E632" s="18">
        <v>0</v>
      </c>
      <c r="F632" s="18">
        <v>0</v>
      </c>
      <c r="G632" s="18">
        <v>27.4</v>
      </c>
      <c r="H632" s="2">
        <v>0.73199999999999998</v>
      </c>
      <c r="I632" s="19">
        <v>34</v>
      </c>
      <c r="J632" t="str">
        <f t="shared" si="9"/>
        <v>Middle Age</v>
      </c>
      <c r="K632" t="s">
        <v>29</v>
      </c>
    </row>
    <row r="633" spans="1:11" x14ac:dyDescent="0.25">
      <c r="A633">
        <v>632</v>
      </c>
      <c r="B633" s="19">
        <v>0</v>
      </c>
      <c r="C633" s="18">
        <v>102</v>
      </c>
      <c r="D633" s="18">
        <v>78</v>
      </c>
      <c r="E633" s="18">
        <v>40</v>
      </c>
      <c r="F633" s="18">
        <v>90</v>
      </c>
      <c r="G633" s="18">
        <v>34.5</v>
      </c>
      <c r="H633" s="2">
        <v>0.23799999999999999</v>
      </c>
      <c r="I633" s="19">
        <v>24</v>
      </c>
      <c r="J633" t="str">
        <f t="shared" si="9"/>
        <v>Adolescent</v>
      </c>
      <c r="K633" t="s">
        <v>30</v>
      </c>
    </row>
    <row r="634" spans="1:11" x14ac:dyDescent="0.25">
      <c r="A634">
        <v>633</v>
      </c>
      <c r="B634" s="19">
        <v>2</v>
      </c>
      <c r="C634" s="18">
        <v>111</v>
      </c>
      <c r="D634" s="18">
        <v>60</v>
      </c>
      <c r="E634" s="18">
        <v>0</v>
      </c>
      <c r="F634" s="18">
        <v>0</v>
      </c>
      <c r="G634" s="18">
        <v>26.2</v>
      </c>
      <c r="H634" s="2">
        <v>0.34300000000000003</v>
      </c>
      <c r="I634" s="19">
        <v>23</v>
      </c>
      <c r="J634" t="str">
        <f t="shared" si="9"/>
        <v>Adolescent</v>
      </c>
      <c r="K634" t="s">
        <v>30</v>
      </c>
    </row>
    <row r="635" spans="1:11" x14ac:dyDescent="0.25">
      <c r="A635">
        <v>634</v>
      </c>
      <c r="B635" s="19">
        <v>1</v>
      </c>
      <c r="C635" s="18">
        <v>128</v>
      </c>
      <c r="D635" s="18">
        <v>82</v>
      </c>
      <c r="E635" s="18">
        <v>17</v>
      </c>
      <c r="F635" s="18">
        <v>183</v>
      </c>
      <c r="G635" s="18">
        <v>27.5</v>
      </c>
      <c r="H635" s="2">
        <v>0.115</v>
      </c>
      <c r="I635" s="19">
        <v>22</v>
      </c>
      <c r="J635" t="str">
        <f t="shared" si="9"/>
        <v>Adolescent</v>
      </c>
      <c r="K635" t="s">
        <v>30</v>
      </c>
    </row>
    <row r="636" spans="1:11" x14ac:dyDescent="0.25">
      <c r="A636">
        <v>635</v>
      </c>
      <c r="B636" s="19">
        <v>10</v>
      </c>
      <c r="C636" s="18">
        <v>92</v>
      </c>
      <c r="D636" s="18">
        <v>62</v>
      </c>
      <c r="E636" s="18">
        <v>0</v>
      </c>
      <c r="F636" s="18">
        <v>0</v>
      </c>
      <c r="G636" s="18">
        <v>25.9</v>
      </c>
      <c r="H636" s="2">
        <v>0.16700000000000001</v>
      </c>
      <c r="I636" s="19">
        <v>31</v>
      </c>
      <c r="J636" t="str">
        <f t="shared" si="9"/>
        <v>Middle Age</v>
      </c>
      <c r="K636" t="s">
        <v>30</v>
      </c>
    </row>
    <row r="637" spans="1:11" x14ac:dyDescent="0.25">
      <c r="A637">
        <v>636</v>
      </c>
      <c r="B637" s="19">
        <v>13</v>
      </c>
      <c r="C637" s="18">
        <v>104</v>
      </c>
      <c r="D637" s="18">
        <v>72</v>
      </c>
      <c r="E637" s="18">
        <v>0</v>
      </c>
      <c r="F637" s="18">
        <v>0</v>
      </c>
      <c r="G637" s="18">
        <v>31.2</v>
      </c>
      <c r="H637" s="2">
        <v>0.46500000000000002</v>
      </c>
      <c r="I637" s="19">
        <v>38</v>
      </c>
      <c r="J637" t="str">
        <f t="shared" si="9"/>
        <v>Middle Age</v>
      </c>
      <c r="K637" t="s">
        <v>29</v>
      </c>
    </row>
    <row r="638" spans="1:11" x14ac:dyDescent="0.25">
      <c r="A638">
        <v>637</v>
      </c>
      <c r="B638" s="19">
        <v>5</v>
      </c>
      <c r="C638" s="18">
        <v>104</v>
      </c>
      <c r="D638" s="18">
        <v>74</v>
      </c>
      <c r="E638" s="18">
        <v>0</v>
      </c>
      <c r="F638" s="18">
        <v>0</v>
      </c>
      <c r="G638" s="18">
        <v>28.8</v>
      </c>
      <c r="H638" s="2">
        <v>0.153</v>
      </c>
      <c r="I638" s="19">
        <v>48</v>
      </c>
      <c r="J638" t="str">
        <f t="shared" si="9"/>
        <v>Middle Age</v>
      </c>
      <c r="K638" t="s">
        <v>30</v>
      </c>
    </row>
    <row r="639" spans="1:11" x14ac:dyDescent="0.25">
      <c r="A639">
        <v>638</v>
      </c>
      <c r="B639" s="19">
        <v>2</v>
      </c>
      <c r="C639" s="18">
        <v>94</v>
      </c>
      <c r="D639" s="18">
        <v>76</v>
      </c>
      <c r="E639" s="18">
        <v>18</v>
      </c>
      <c r="F639" s="18">
        <v>66</v>
      </c>
      <c r="G639" s="18">
        <v>31.6</v>
      </c>
      <c r="H639" s="2">
        <v>0.64900000000000002</v>
      </c>
      <c r="I639" s="19">
        <v>23</v>
      </c>
      <c r="J639" t="str">
        <f t="shared" si="9"/>
        <v>Adolescent</v>
      </c>
      <c r="K639" t="s">
        <v>30</v>
      </c>
    </row>
    <row r="640" spans="1:11" x14ac:dyDescent="0.25">
      <c r="A640">
        <v>639</v>
      </c>
      <c r="B640" s="19">
        <v>7</v>
      </c>
      <c r="C640" s="18">
        <v>97</v>
      </c>
      <c r="D640" s="18">
        <v>76</v>
      </c>
      <c r="E640" s="18">
        <v>32</v>
      </c>
      <c r="F640" s="18">
        <v>91</v>
      </c>
      <c r="G640" s="18">
        <v>40.9</v>
      </c>
      <c r="H640" s="2">
        <v>0.871</v>
      </c>
      <c r="I640" s="19">
        <v>32</v>
      </c>
      <c r="J640" t="str">
        <f t="shared" si="9"/>
        <v>Middle Age</v>
      </c>
      <c r="K640" t="s">
        <v>29</v>
      </c>
    </row>
    <row r="641" spans="1:11" x14ac:dyDescent="0.25">
      <c r="A641">
        <v>640</v>
      </c>
      <c r="B641" s="19">
        <v>1</v>
      </c>
      <c r="C641" s="18">
        <v>100</v>
      </c>
      <c r="D641" s="18">
        <v>74</v>
      </c>
      <c r="E641" s="18">
        <v>12</v>
      </c>
      <c r="F641" s="18">
        <v>46</v>
      </c>
      <c r="G641" s="18">
        <v>19.5</v>
      </c>
      <c r="H641" s="2">
        <v>0.14899999999999999</v>
      </c>
      <c r="I641" s="19">
        <v>28</v>
      </c>
      <c r="J641" t="str">
        <f t="shared" si="9"/>
        <v>Adolescent</v>
      </c>
      <c r="K641" t="s">
        <v>30</v>
      </c>
    </row>
    <row r="642" spans="1:11" x14ac:dyDescent="0.25">
      <c r="A642">
        <v>641</v>
      </c>
      <c r="B642" s="19">
        <v>0</v>
      </c>
      <c r="C642" s="18">
        <v>102</v>
      </c>
      <c r="D642" s="18">
        <v>86</v>
      </c>
      <c r="E642" s="18">
        <v>17</v>
      </c>
      <c r="F642" s="18">
        <v>105</v>
      </c>
      <c r="G642" s="18">
        <v>29.3</v>
      </c>
      <c r="H642" s="2">
        <v>0.69499999999999995</v>
      </c>
      <c r="I642" s="19">
        <v>27</v>
      </c>
      <c r="J642" t="str">
        <f t="shared" ref="J642:J705" si="10">IF(I642&gt;49,"old",IF(I642&gt;=31,"Middle Age",IF(I642&lt;31,"Adolescent","Invalid")))</f>
        <v>Adolescent</v>
      </c>
      <c r="K642" t="s">
        <v>30</v>
      </c>
    </row>
    <row r="643" spans="1:11" x14ac:dyDescent="0.25">
      <c r="A643">
        <v>642</v>
      </c>
      <c r="B643" s="19">
        <v>4</v>
      </c>
      <c r="C643" s="18">
        <v>128</v>
      </c>
      <c r="D643" s="18">
        <v>70</v>
      </c>
      <c r="E643" s="18">
        <v>0</v>
      </c>
      <c r="F643" s="18">
        <v>0</v>
      </c>
      <c r="G643" s="18">
        <v>34.299999999999997</v>
      </c>
      <c r="H643" s="2">
        <v>0.30299999999999999</v>
      </c>
      <c r="I643" s="19">
        <v>24</v>
      </c>
      <c r="J643" t="str">
        <f t="shared" si="10"/>
        <v>Adolescent</v>
      </c>
      <c r="K643" t="s">
        <v>30</v>
      </c>
    </row>
    <row r="644" spans="1:11" x14ac:dyDescent="0.25">
      <c r="A644">
        <v>643</v>
      </c>
      <c r="B644" s="19">
        <v>6</v>
      </c>
      <c r="C644" s="18">
        <v>147</v>
      </c>
      <c r="D644" s="18">
        <v>80</v>
      </c>
      <c r="E644" s="18">
        <v>0</v>
      </c>
      <c r="F644" s="18">
        <v>0</v>
      </c>
      <c r="G644" s="18">
        <v>29.5</v>
      </c>
      <c r="H644" s="2">
        <v>0.17799999999999999</v>
      </c>
      <c r="I644" s="19">
        <v>50</v>
      </c>
      <c r="J644" t="str">
        <f t="shared" si="10"/>
        <v>old</v>
      </c>
      <c r="K644" t="s">
        <v>29</v>
      </c>
    </row>
    <row r="645" spans="1:11" x14ac:dyDescent="0.25">
      <c r="A645">
        <v>644</v>
      </c>
      <c r="B645" s="19">
        <v>4</v>
      </c>
      <c r="C645" s="18">
        <v>90</v>
      </c>
      <c r="D645" s="18">
        <v>0</v>
      </c>
      <c r="E645" s="18">
        <v>0</v>
      </c>
      <c r="F645" s="18">
        <v>0</v>
      </c>
      <c r="G645" s="18">
        <v>28</v>
      </c>
      <c r="H645" s="2">
        <v>0.61</v>
      </c>
      <c r="I645" s="19">
        <v>31</v>
      </c>
      <c r="J645" t="str">
        <f t="shared" si="10"/>
        <v>Middle Age</v>
      </c>
      <c r="K645" t="s">
        <v>30</v>
      </c>
    </row>
    <row r="646" spans="1:11" x14ac:dyDescent="0.25">
      <c r="A646">
        <v>645</v>
      </c>
      <c r="B646" s="19">
        <v>3</v>
      </c>
      <c r="C646" s="18">
        <v>103</v>
      </c>
      <c r="D646" s="18">
        <v>72</v>
      </c>
      <c r="E646" s="18">
        <v>30</v>
      </c>
      <c r="F646" s="18">
        <v>152</v>
      </c>
      <c r="G646" s="18">
        <v>27.6</v>
      </c>
      <c r="H646" s="2">
        <v>0.73</v>
      </c>
      <c r="I646" s="19">
        <v>27</v>
      </c>
      <c r="J646" t="str">
        <f t="shared" si="10"/>
        <v>Adolescent</v>
      </c>
      <c r="K646" t="s">
        <v>30</v>
      </c>
    </row>
    <row r="647" spans="1:11" x14ac:dyDescent="0.25">
      <c r="A647">
        <v>646</v>
      </c>
      <c r="B647" s="19">
        <v>2</v>
      </c>
      <c r="C647" s="18">
        <v>157</v>
      </c>
      <c r="D647" s="18">
        <v>74</v>
      </c>
      <c r="E647" s="18">
        <v>35</v>
      </c>
      <c r="F647" s="18">
        <v>440</v>
      </c>
      <c r="G647" s="18">
        <v>39.4</v>
      </c>
      <c r="H647" s="2">
        <v>0.13400000000000001</v>
      </c>
      <c r="I647" s="19">
        <v>30</v>
      </c>
      <c r="J647" t="str">
        <f t="shared" si="10"/>
        <v>Adolescent</v>
      </c>
      <c r="K647" t="s">
        <v>30</v>
      </c>
    </row>
    <row r="648" spans="1:11" x14ac:dyDescent="0.25">
      <c r="A648">
        <v>647</v>
      </c>
      <c r="B648" s="19">
        <v>1</v>
      </c>
      <c r="C648" s="18">
        <v>167</v>
      </c>
      <c r="D648" s="18">
        <v>74</v>
      </c>
      <c r="E648" s="18">
        <v>17</v>
      </c>
      <c r="F648" s="18">
        <v>144</v>
      </c>
      <c r="G648" s="18">
        <v>23.4</v>
      </c>
      <c r="H648" s="2">
        <v>0.44700000000000001</v>
      </c>
      <c r="I648" s="19">
        <v>33</v>
      </c>
      <c r="J648" t="str">
        <f t="shared" si="10"/>
        <v>Middle Age</v>
      </c>
      <c r="K648" t="s">
        <v>29</v>
      </c>
    </row>
    <row r="649" spans="1:11" x14ac:dyDescent="0.25">
      <c r="A649">
        <v>648</v>
      </c>
      <c r="B649" s="19">
        <v>0</v>
      </c>
      <c r="C649" s="18">
        <v>179</v>
      </c>
      <c r="D649" s="18">
        <v>50</v>
      </c>
      <c r="E649" s="18">
        <v>36</v>
      </c>
      <c r="F649" s="18">
        <v>159</v>
      </c>
      <c r="G649" s="18">
        <v>37.799999999999997</v>
      </c>
      <c r="H649" s="2">
        <v>0.45500000000000002</v>
      </c>
      <c r="I649" s="19">
        <v>22</v>
      </c>
      <c r="J649" t="str">
        <f t="shared" si="10"/>
        <v>Adolescent</v>
      </c>
      <c r="K649" t="s">
        <v>29</v>
      </c>
    </row>
    <row r="650" spans="1:11" x14ac:dyDescent="0.25">
      <c r="A650">
        <v>649</v>
      </c>
      <c r="B650" s="19">
        <v>11</v>
      </c>
      <c r="C650" s="18">
        <v>136</v>
      </c>
      <c r="D650" s="18">
        <v>84</v>
      </c>
      <c r="E650" s="18">
        <v>35</v>
      </c>
      <c r="F650" s="18">
        <v>130</v>
      </c>
      <c r="G650" s="18">
        <v>28.3</v>
      </c>
      <c r="H650" s="2">
        <v>0.26</v>
      </c>
      <c r="I650" s="19">
        <v>42</v>
      </c>
      <c r="J650" t="str">
        <f t="shared" si="10"/>
        <v>Middle Age</v>
      </c>
      <c r="K650" t="s">
        <v>29</v>
      </c>
    </row>
    <row r="651" spans="1:11" x14ac:dyDescent="0.25">
      <c r="A651">
        <v>650</v>
      </c>
      <c r="B651" s="19">
        <v>0</v>
      </c>
      <c r="C651" s="18">
        <v>107</v>
      </c>
      <c r="D651" s="18">
        <v>60</v>
      </c>
      <c r="E651" s="18">
        <v>25</v>
      </c>
      <c r="F651" s="18">
        <v>0</v>
      </c>
      <c r="G651" s="18">
        <v>26.4</v>
      </c>
      <c r="H651" s="2">
        <v>0.13300000000000001</v>
      </c>
      <c r="I651" s="19">
        <v>23</v>
      </c>
      <c r="J651" t="str">
        <f t="shared" si="10"/>
        <v>Adolescent</v>
      </c>
      <c r="K651" t="s">
        <v>30</v>
      </c>
    </row>
    <row r="652" spans="1:11" x14ac:dyDescent="0.25">
      <c r="A652">
        <v>651</v>
      </c>
      <c r="B652" s="19">
        <v>1</v>
      </c>
      <c r="C652" s="18">
        <v>91</v>
      </c>
      <c r="D652" s="18">
        <v>54</v>
      </c>
      <c r="E652" s="18">
        <v>25</v>
      </c>
      <c r="F652" s="18">
        <v>100</v>
      </c>
      <c r="G652" s="18">
        <v>25.2</v>
      </c>
      <c r="H652" s="2">
        <v>0.23400000000000001</v>
      </c>
      <c r="I652" s="19">
        <v>23</v>
      </c>
      <c r="J652" t="str">
        <f t="shared" si="10"/>
        <v>Adolescent</v>
      </c>
      <c r="K652" t="s">
        <v>30</v>
      </c>
    </row>
    <row r="653" spans="1:11" x14ac:dyDescent="0.25">
      <c r="A653">
        <v>652</v>
      </c>
      <c r="B653" s="19">
        <v>1</v>
      </c>
      <c r="C653" s="18">
        <v>117</v>
      </c>
      <c r="D653" s="18">
        <v>60</v>
      </c>
      <c r="E653" s="18">
        <v>23</v>
      </c>
      <c r="F653" s="18">
        <v>106</v>
      </c>
      <c r="G653" s="18">
        <v>33.799999999999997</v>
      </c>
      <c r="H653" s="2">
        <v>0.46600000000000003</v>
      </c>
      <c r="I653" s="19">
        <v>27</v>
      </c>
      <c r="J653" t="str">
        <f t="shared" si="10"/>
        <v>Adolescent</v>
      </c>
      <c r="K653" t="s">
        <v>30</v>
      </c>
    </row>
    <row r="654" spans="1:11" x14ac:dyDescent="0.25">
      <c r="A654">
        <v>653</v>
      </c>
      <c r="B654" s="19">
        <v>5</v>
      </c>
      <c r="C654" s="18">
        <v>123</v>
      </c>
      <c r="D654" s="18">
        <v>74</v>
      </c>
      <c r="E654" s="18">
        <v>40</v>
      </c>
      <c r="F654" s="18">
        <v>77</v>
      </c>
      <c r="G654" s="18">
        <v>34.1</v>
      </c>
      <c r="H654" s="2">
        <v>0.26900000000000002</v>
      </c>
      <c r="I654" s="19">
        <v>28</v>
      </c>
      <c r="J654" t="str">
        <f t="shared" si="10"/>
        <v>Adolescent</v>
      </c>
      <c r="K654" t="s">
        <v>30</v>
      </c>
    </row>
    <row r="655" spans="1:11" x14ac:dyDescent="0.25">
      <c r="A655">
        <v>654</v>
      </c>
      <c r="B655" s="19">
        <v>2</v>
      </c>
      <c r="C655" s="18">
        <v>120</v>
      </c>
      <c r="D655" s="18">
        <v>54</v>
      </c>
      <c r="E655" s="18">
        <v>0</v>
      </c>
      <c r="F655" s="18">
        <v>0</v>
      </c>
      <c r="G655" s="18">
        <v>26.8</v>
      </c>
      <c r="H655" s="2">
        <v>0.45500000000000002</v>
      </c>
      <c r="I655" s="19">
        <v>27</v>
      </c>
      <c r="J655" t="str">
        <f t="shared" si="10"/>
        <v>Adolescent</v>
      </c>
      <c r="K655" t="s">
        <v>30</v>
      </c>
    </row>
    <row r="656" spans="1:11" x14ac:dyDescent="0.25">
      <c r="A656">
        <v>655</v>
      </c>
      <c r="B656" s="19">
        <v>1</v>
      </c>
      <c r="C656" s="18">
        <v>106</v>
      </c>
      <c r="D656" s="18">
        <v>70</v>
      </c>
      <c r="E656" s="18">
        <v>28</v>
      </c>
      <c r="F656" s="18">
        <v>135</v>
      </c>
      <c r="G656" s="18">
        <v>34.200000000000003</v>
      </c>
      <c r="H656" s="2">
        <v>0.14199999999999999</v>
      </c>
      <c r="I656" s="19">
        <v>22</v>
      </c>
      <c r="J656" t="str">
        <f t="shared" si="10"/>
        <v>Adolescent</v>
      </c>
      <c r="K656" t="s">
        <v>30</v>
      </c>
    </row>
    <row r="657" spans="1:11" x14ac:dyDescent="0.25">
      <c r="A657">
        <v>656</v>
      </c>
      <c r="B657" s="19">
        <v>2</v>
      </c>
      <c r="C657" s="18">
        <v>155</v>
      </c>
      <c r="D657" s="18">
        <v>52</v>
      </c>
      <c r="E657" s="18">
        <v>27</v>
      </c>
      <c r="F657" s="18">
        <v>540</v>
      </c>
      <c r="G657" s="18">
        <v>38.700000000000003</v>
      </c>
      <c r="H657" s="2">
        <v>0.24</v>
      </c>
      <c r="I657" s="19">
        <v>25</v>
      </c>
      <c r="J657" t="str">
        <f t="shared" si="10"/>
        <v>Adolescent</v>
      </c>
      <c r="K657" t="s">
        <v>29</v>
      </c>
    </row>
    <row r="658" spans="1:11" x14ac:dyDescent="0.25">
      <c r="A658">
        <v>657</v>
      </c>
      <c r="B658" s="19">
        <v>2</v>
      </c>
      <c r="C658" s="18">
        <v>101</v>
      </c>
      <c r="D658" s="18">
        <v>58</v>
      </c>
      <c r="E658" s="18">
        <v>35</v>
      </c>
      <c r="F658" s="18">
        <v>90</v>
      </c>
      <c r="G658" s="18">
        <v>21.8</v>
      </c>
      <c r="H658" s="2">
        <v>0.155</v>
      </c>
      <c r="I658" s="19">
        <v>22</v>
      </c>
      <c r="J658" t="str">
        <f t="shared" si="10"/>
        <v>Adolescent</v>
      </c>
      <c r="K658" t="s">
        <v>30</v>
      </c>
    </row>
    <row r="659" spans="1:11" x14ac:dyDescent="0.25">
      <c r="A659">
        <v>658</v>
      </c>
      <c r="B659" s="19">
        <v>1</v>
      </c>
      <c r="C659" s="18">
        <v>120</v>
      </c>
      <c r="D659" s="18">
        <v>80</v>
      </c>
      <c r="E659" s="18">
        <v>48</v>
      </c>
      <c r="F659" s="18">
        <v>200</v>
      </c>
      <c r="G659" s="18">
        <v>38.9</v>
      </c>
      <c r="H659" s="2">
        <v>1.1619999999999999</v>
      </c>
      <c r="I659" s="19">
        <v>41</v>
      </c>
      <c r="J659" t="str">
        <f t="shared" si="10"/>
        <v>Middle Age</v>
      </c>
      <c r="K659" t="s">
        <v>30</v>
      </c>
    </row>
    <row r="660" spans="1:11" x14ac:dyDescent="0.25">
      <c r="A660">
        <v>659</v>
      </c>
      <c r="B660" s="19">
        <v>11</v>
      </c>
      <c r="C660" s="18">
        <v>127</v>
      </c>
      <c r="D660" s="18">
        <v>106</v>
      </c>
      <c r="E660" s="18">
        <v>0</v>
      </c>
      <c r="F660" s="18">
        <v>0</v>
      </c>
      <c r="G660" s="18">
        <v>39</v>
      </c>
      <c r="H660" s="2">
        <v>0.19</v>
      </c>
      <c r="I660" s="19">
        <v>51</v>
      </c>
      <c r="J660" t="str">
        <f t="shared" si="10"/>
        <v>old</v>
      </c>
      <c r="K660" t="s">
        <v>30</v>
      </c>
    </row>
    <row r="661" spans="1:11" x14ac:dyDescent="0.25">
      <c r="A661">
        <v>660</v>
      </c>
      <c r="B661" s="19">
        <v>3</v>
      </c>
      <c r="C661" s="18">
        <v>80</v>
      </c>
      <c r="D661" s="18">
        <v>82</v>
      </c>
      <c r="E661" s="18">
        <v>31</v>
      </c>
      <c r="F661" s="18">
        <v>70</v>
      </c>
      <c r="G661" s="18">
        <v>34.200000000000003</v>
      </c>
      <c r="H661" s="2">
        <v>1.292</v>
      </c>
      <c r="I661" s="19">
        <v>27</v>
      </c>
      <c r="J661" t="str">
        <f t="shared" si="10"/>
        <v>Adolescent</v>
      </c>
      <c r="K661" t="s">
        <v>29</v>
      </c>
    </row>
    <row r="662" spans="1:11" x14ac:dyDescent="0.25">
      <c r="A662">
        <v>661</v>
      </c>
      <c r="B662" s="19">
        <v>10</v>
      </c>
      <c r="C662" s="18">
        <v>162</v>
      </c>
      <c r="D662" s="18">
        <v>84</v>
      </c>
      <c r="E662" s="18">
        <v>0</v>
      </c>
      <c r="F662" s="18">
        <v>0</v>
      </c>
      <c r="G662" s="18">
        <v>27.7</v>
      </c>
      <c r="H662" s="2">
        <v>0.182</v>
      </c>
      <c r="I662" s="19">
        <v>54</v>
      </c>
      <c r="J662" t="str">
        <f t="shared" si="10"/>
        <v>old</v>
      </c>
      <c r="K662" t="s">
        <v>30</v>
      </c>
    </row>
    <row r="663" spans="1:11" x14ac:dyDescent="0.25">
      <c r="A663">
        <v>662</v>
      </c>
      <c r="B663" s="19">
        <v>1</v>
      </c>
      <c r="C663" s="18">
        <v>199</v>
      </c>
      <c r="D663" s="18">
        <v>76</v>
      </c>
      <c r="E663" s="18">
        <v>43</v>
      </c>
      <c r="F663" s="18">
        <v>0</v>
      </c>
      <c r="G663" s="18">
        <v>42.9</v>
      </c>
      <c r="H663" s="2">
        <v>1.3939999999999999</v>
      </c>
      <c r="I663" s="19">
        <v>22</v>
      </c>
      <c r="J663" t="str">
        <f t="shared" si="10"/>
        <v>Adolescent</v>
      </c>
      <c r="K663" t="s">
        <v>29</v>
      </c>
    </row>
    <row r="664" spans="1:11" x14ac:dyDescent="0.25">
      <c r="A664">
        <v>663</v>
      </c>
      <c r="B664" s="19">
        <v>8</v>
      </c>
      <c r="C664" s="18">
        <v>167</v>
      </c>
      <c r="D664" s="18">
        <v>106</v>
      </c>
      <c r="E664" s="18">
        <v>46</v>
      </c>
      <c r="F664" s="18">
        <v>231</v>
      </c>
      <c r="G664" s="18">
        <v>37.6</v>
      </c>
      <c r="H664" s="2">
        <v>0.16500000000000001</v>
      </c>
      <c r="I664" s="19">
        <v>43</v>
      </c>
      <c r="J664" t="str">
        <f t="shared" si="10"/>
        <v>Middle Age</v>
      </c>
      <c r="K664" t="s">
        <v>29</v>
      </c>
    </row>
    <row r="665" spans="1:11" x14ac:dyDescent="0.25">
      <c r="A665">
        <v>664</v>
      </c>
      <c r="B665" s="19">
        <v>9</v>
      </c>
      <c r="C665" s="18">
        <v>145</v>
      </c>
      <c r="D665" s="18">
        <v>80</v>
      </c>
      <c r="E665" s="18">
        <v>46</v>
      </c>
      <c r="F665" s="18">
        <v>130</v>
      </c>
      <c r="G665" s="18">
        <v>37.9</v>
      </c>
      <c r="H665" s="2">
        <v>0.63700000000000001</v>
      </c>
      <c r="I665" s="19">
        <v>40</v>
      </c>
      <c r="J665" t="str">
        <f t="shared" si="10"/>
        <v>Middle Age</v>
      </c>
      <c r="K665" t="s">
        <v>29</v>
      </c>
    </row>
    <row r="666" spans="1:11" x14ac:dyDescent="0.25">
      <c r="A666">
        <v>665</v>
      </c>
      <c r="B666" s="19">
        <v>6</v>
      </c>
      <c r="C666" s="18">
        <v>115</v>
      </c>
      <c r="D666" s="18">
        <v>60</v>
      </c>
      <c r="E666" s="18">
        <v>39</v>
      </c>
      <c r="F666" s="18">
        <v>0</v>
      </c>
      <c r="G666" s="18">
        <v>33.700000000000003</v>
      </c>
      <c r="H666" s="2">
        <v>0.245</v>
      </c>
      <c r="I666" s="19">
        <v>40</v>
      </c>
      <c r="J666" t="str">
        <f t="shared" si="10"/>
        <v>Middle Age</v>
      </c>
      <c r="K666" t="s">
        <v>29</v>
      </c>
    </row>
    <row r="667" spans="1:11" x14ac:dyDescent="0.25">
      <c r="A667">
        <v>666</v>
      </c>
      <c r="B667" s="19">
        <v>1</v>
      </c>
      <c r="C667" s="18">
        <v>112</v>
      </c>
      <c r="D667" s="18">
        <v>80</v>
      </c>
      <c r="E667" s="18">
        <v>45</v>
      </c>
      <c r="F667" s="18">
        <v>132</v>
      </c>
      <c r="G667" s="18">
        <v>34.799999999999997</v>
      </c>
      <c r="H667" s="2">
        <v>0.217</v>
      </c>
      <c r="I667" s="19">
        <v>24</v>
      </c>
      <c r="J667" t="str">
        <f t="shared" si="10"/>
        <v>Adolescent</v>
      </c>
      <c r="K667" t="s">
        <v>30</v>
      </c>
    </row>
    <row r="668" spans="1:11" x14ac:dyDescent="0.25">
      <c r="A668">
        <v>667</v>
      </c>
      <c r="B668" s="19">
        <v>4</v>
      </c>
      <c r="C668" s="18">
        <v>145</v>
      </c>
      <c r="D668" s="18">
        <v>82</v>
      </c>
      <c r="E668" s="18">
        <v>18</v>
      </c>
      <c r="F668" s="18">
        <v>0</v>
      </c>
      <c r="G668" s="18">
        <v>32.5</v>
      </c>
      <c r="H668" s="2">
        <v>0.23499999999999999</v>
      </c>
      <c r="I668" s="19">
        <v>70</v>
      </c>
      <c r="J668" t="str">
        <f t="shared" si="10"/>
        <v>old</v>
      </c>
      <c r="K668" t="s">
        <v>29</v>
      </c>
    </row>
    <row r="669" spans="1:11" x14ac:dyDescent="0.25">
      <c r="A669">
        <v>668</v>
      </c>
      <c r="B669" s="19">
        <v>10</v>
      </c>
      <c r="C669" s="18">
        <v>111</v>
      </c>
      <c r="D669" s="18">
        <v>70</v>
      </c>
      <c r="E669" s="18">
        <v>27</v>
      </c>
      <c r="F669" s="18">
        <v>0</v>
      </c>
      <c r="G669" s="18">
        <v>27.5</v>
      </c>
      <c r="H669" s="2">
        <v>0.14099999999999999</v>
      </c>
      <c r="I669" s="19">
        <v>40</v>
      </c>
      <c r="J669" t="str">
        <f t="shared" si="10"/>
        <v>Middle Age</v>
      </c>
      <c r="K669" t="s">
        <v>29</v>
      </c>
    </row>
    <row r="670" spans="1:11" x14ac:dyDescent="0.25">
      <c r="A670">
        <v>669</v>
      </c>
      <c r="B670" s="19">
        <v>6</v>
      </c>
      <c r="C670" s="18">
        <v>98</v>
      </c>
      <c r="D670" s="18">
        <v>58</v>
      </c>
      <c r="E670" s="18">
        <v>33</v>
      </c>
      <c r="F670" s="18">
        <v>190</v>
      </c>
      <c r="G670" s="18">
        <v>34</v>
      </c>
      <c r="H670" s="2">
        <v>0.43</v>
      </c>
      <c r="I670" s="19">
        <v>43</v>
      </c>
      <c r="J670" t="str">
        <f t="shared" si="10"/>
        <v>Middle Age</v>
      </c>
      <c r="K670" t="s">
        <v>30</v>
      </c>
    </row>
    <row r="671" spans="1:11" x14ac:dyDescent="0.25">
      <c r="A671">
        <v>670</v>
      </c>
      <c r="B671" s="19">
        <v>9</v>
      </c>
      <c r="C671" s="18">
        <v>154</v>
      </c>
      <c r="D671" s="18">
        <v>78</v>
      </c>
      <c r="E671" s="18">
        <v>30</v>
      </c>
      <c r="F671" s="18">
        <v>100</v>
      </c>
      <c r="G671" s="18">
        <v>30.9</v>
      </c>
      <c r="H671" s="2">
        <v>0.16400000000000001</v>
      </c>
      <c r="I671" s="19">
        <v>45</v>
      </c>
      <c r="J671" t="str">
        <f t="shared" si="10"/>
        <v>Middle Age</v>
      </c>
      <c r="K671" t="s">
        <v>30</v>
      </c>
    </row>
    <row r="672" spans="1:11" x14ac:dyDescent="0.25">
      <c r="A672">
        <v>671</v>
      </c>
      <c r="B672" s="19">
        <v>6</v>
      </c>
      <c r="C672" s="18">
        <v>165</v>
      </c>
      <c r="D672" s="18">
        <v>68</v>
      </c>
      <c r="E672" s="18">
        <v>26</v>
      </c>
      <c r="F672" s="18">
        <v>168</v>
      </c>
      <c r="G672" s="18">
        <v>33.6</v>
      </c>
      <c r="H672" s="2">
        <v>0.63100000000000001</v>
      </c>
      <c r="I672" s="19">
        <v>49</v>
      </c>
      <c r="J672" t="str">
        <f t="shared" si="10"/>
        <v>Middle Age</v>
      </c>
      <c r="K672" t="s">
        <v>30</v>
      </c>
    </row>
    <row r="673" spans="1:11" x14ac:dyDescent="0.25">
      <c r="A673">
        <v>672</v>
      </c>
      <c r="B673" s="19">
        <v>1</v>
      </c>
      <c r="C673" s="18">
        <v>99</v>
      </c>
      <c r="D673" s="18">
        <v>58</v>
      </c>
      <c r="E673" s="18">
        <v>10</v>
      </c>
      <c r="F673" s="18">
        <v>0</v>
      </c>
      <c r="G673" s="18">
        <v>25.4</v>
      </c>
      <c r="H673" s="2">
        <v>0.55100000000000005</v>
      </c>
      <c r="I673" s="19">
        <v>21</v>
      </c>
      <c r="J673" t="str">
        <f t="shared" si="10"/>
        <v>Adolescent</v>
      </c>
      <c r="K673" t="s">
        <v>30</v>
      </c>
    </row>
    <row r="674" spans="1:11" x14ac:dyDescent="0.25">
      <c r="A674">
        <v>673</v>
      </c>
      <c r="B674" s="19">
        <v>10</v>
      </c>
      <c r="C674" s="18">
        <v>68</v>
      </c>
      <c r="D674" s="18">
        <v>106</v>
      </c>
      <c r="E674" s="18">
        <v>23</v>
      </c>
      <c r="F674" s="18">
        <v>49</v>
      </c>
      <c r="G674" s="18">
        <v>35.5</v>
      </c>
      <c r="H674" s="2">
        <v>0.28499999999999998</v>
      </c>
      <c r="I674" s="19">
        <v>47</v>
      </c>
      <c r="J674" t="str">
        <f t="shared" si="10"/>
        <v>Middle Age</v>
      </c>
      <c r="K674" t="s">
        <v>30</v>
      </c>
    </row>
    <row r="675" spans="1:11" x14ac:dyDescent="0.25">
      <c r="A675">
        <v>674</v>
      </c>
      <c r="B675" s="19">
        <v>3</v>
      </c>
      <c r="C675" s="18">
        <v>123</v>
      </c>
      <c r="D675" s="18">
        <v>100</v>
      </c>
      <c r="E675" s="18">
        <v>35</v>
      </c>
      <c r="F675" s="18">
        <v>240</v>
      </c>
      <c r="G675" s="18">
        <v>57.3</v>
      </c>
      <c r="H675" s="2">
        <v>0.88</v>
      </c>
      <c r="I675" s="19">
        <v>22</v>
      </c>
      <c r="J675" t="str">
        <f t="shared" si="10"/>
        <v>Adolescent</v>
      </c>
      <c r="K675" t="s">
        <v>30</v>
      </c>
    </row>
    <row r="676" spans="1:11" x14ac:dyDescent="0.25">
      <c r="A676">
        <v>675</v>
      </c>
      <c r="B676" s="19">
        <v>8</v>
      </c>
      <c r="C676" s="18">
        <v>91</v>
      </c>
      <c r="D676" s="18">
        <v>82</v>
      </c>
      <c r="E676" s="18">
        <v>0</v>
      </c>
      <c r="F676" s="18">
        <v>0</v>
      </c>
      <c r="G676" s="18">
        <v>35.6</v>
      </c>
      <c r="H676" s="2">
        <v>0.58699999999999997</v>
      </c>
      <c r="I676" s="19">
        <v>68</v>
      </c>
      <c r="J676" t="str">
        <f t="shared" si="10"/>
        <v>old</v>
      </c>
      <c r="K676" t="s">
        <v>30</v>
      </c>
    </row>
    <row r="677" spans="1:11" x14ac:dyDescent="0.25">
      <c r="A677">
        <v>676</v>
      </c>
      <c r="B677" s="19">
        <v>6</v>
      </c>
      <c r="C677" s="18">
        <v>195</v>
      </c>
      <c r="D677" s="18">
        <v>70</v>
      </c>
      <c r="E677" s="18">
        <v>0</v>
      </c>
      <c r="F677" s="18">
        <v>0</v>
      </c>
      <c r="G677" s="18">
        <v>30.9</v>
      </c>
      <c r="H677" s="2">
        <v>0.32800000000000001</v>
      </c>
      <c r="I677" s="19">
        <v>31</v>
      </c>
      <c r="J677" t="str">
        <f t="shared" si="10"/>
        <v>Middle Age</v>
      </c>
      <c r="K677" t="s">
        <v>29</v>
      </c>
    </row>
    <row r="678" spans="1:11" x14ac:dyDescent="0.25">
      <c r="A678">
        <v>677</v>
      </c>
      <c r="B678" s="19">
        <v>9</v>
      </c>
      <c r="C678" s="18">
        <v>156</v>
      </c>
      <c r="D678" s="18">
        <v>86</v>
      </c>
      <c r="E678" s="18">
        <v>0</v>
      </c>
      <c r="F678" s="18">
        <v>0</v>
      </c>
      <c r="G678" s="18">
        <v>24.8</v>
      </c>
      <c r="H678" s="2">
        <v>0.23</v>
      </c>
      <c r="I678" s="19">
        <v>53</v>
      </c>
      <c r="J678" t="str">
        <f t="shared" si="10"/>
        <v>old</v>
      </c>
      <c r="K678" t="s">
        <v>29</v>
      </c>
    </row>
    <row r="679" spans="1:11" x14ac:dyDescent="0.25">
      <c r="A679">
        <v>678</v>
      </c>
      <c r="B679" s="19">
        <v>0</v>
      </c>
      <c r="C679" s="18">
        <v>93</v>
      </c>
      <c r="D679" s="18">
        <v>60</v>
      </c>
      <c r="E679" s="18">
        <v>0</v>
      </c>
      <c r="F679" s="18">
        <v>0</v>
      </c>
      <c r="G679" s="18">
        <v>35.299999999999997</v>
      </c>
      <c r="H679" s="2">
        <v>0.26300000000000001</v>
      </c>
      <c r="I679" s="19">
        <v>25</v>
      </c>
      <c r="J679" t="str">
        <f t="shared" si="10"/>
        <v>Adolescent</v>
      </c>
      <c r="K679" t="s">
        <v>30</v>
      </c>
    </row>
    <row r="680" spans="1:11" x14ac:dyDescent="0.25">
      <c r="A680">
        <v>679</v>
      </c>
      <c r="B680" s="19">
        <v>3</v>
      </c>
      <c r="C680" s="18">
        <v>121</v>
      </c>
      <c r="D680" s="18">
        <v>52</v>
      </c>
      <c r="E680" s="18">
        <v>0</v>
      </c>
      <c r="F680" s="18">
        <v>0</v>
      </c>
      <c r="G680" s="18">
        <v>36</v>
      </c>
      <c r="H680" s="2">
        <v>0.127</v>
      </c>
      <c r="I680" s="19">
        <v>25</v>
      </c>
      <c r="J680" t="str">
        <f t="shared" si="10"/>
        <v>Adolescent</v>
      </c>
      <c r="K680" t="s">
        <v>29</v>
      </c>
    </row>
    <row r="681" spans="1:11" x14ac:dyDescent="0.25">
      <c r="A681">
        <v>680</v>
      </c>
      <c r="B681" s="19">
        <v>2</v>
      </c>
      <c r="C681" s="18">
        <v>101</v>
      </c>
      <c r="D681" s="18">
        <v>58</v>
      </c>
      <c r="E681" s="18">
        <v>17</v>
      </c>
      <c r="F681" s="18">
        <v>265</v>
      </c>
      <c r="G681" s="18">
        <v>24.2</v>
      </c>
      <c r="H681" s="2">
        <v>0.61399999999999999</v>
      </c>
      <c r="I681" s="19">
        <v>23</v>
      </c>
      <c r="J681" t="str">
        <f t="shared" si="10"/>
        <v>Adolescent</v>
      </c>
      <c r="K681" t="s">
        <v>30</v>
      </c>
    </row>
    <row r="682" spans="1:11" x14ac:dyDescent="0.25">
      <c r="A682">
        <v>681</v>
      </c>
      <c r="B682" s="19">
        <v>2</v>
      </c>
      <c r="C682" s="18">
        <v>56</v>
      </c>
      <c r="D682" s="18">
        <v>56</v>
      </c>
      <c r="E682" s="18">
        <v>28</v>
      </c>
      <c r="F682" s="18">
        <v>45</v>
      </c>
      <c r="G682" s="18">
        <v>24.2</v>
      </c>
      <c r="H682" s="2">
        <v>0.33200000000000002</v>
      </c>
      <c r="I682" s="19">
        <v>22</v>
      </c>
      <c r="J682" t="str">
        <f t="shared" si="10"/>
        <v>Adolescent</v>
      </c>
      <c r="K682" t="s">
        <v>30</v>
      </c>
    </row>
    <row r="683" spans="1:11" x14ac:dyDescent="0.25">
      <c r="A683">
        <v>682</v>
      </c>
      <c r="B683" s="19">
        <v>0</v>
      </c>
      <c r="C683" s="18">
        <v>162</v>
      </c>
      <c r="D683" s="18">
        <v>76</v>
      </c>
      <c r="E683" s="18">
        <v>36</v>
      </c>
      <c r="F683" s="18">
        <v>0</v>
      </c>
      <c r="G683" s="18">
        <v>49.6</v>
      </c>
      <c r="H683" s="2">
        <v>0.36399999999999999</v>
      </c>
      <c r="I683" s="19">
        <v>26</v>
      </c>
      <c r="J683" t="str">
        <f t="shared" si="10"/>
        <v>Adolescent</v>
      </c>
      <c r="K683" t="s">
        <v>29</v>
      </c>
    </row>
    <row r="684" spans="1:11" x14ac:dyDescent="0.25">
      <c r="A684">
        <v>683</v>
      </c>
      <c r="B684" s="19">
        <v>0</v>
      </c>
      <c r="C684" s="18">
        <v>95</v>
      </c>
      <c r="D684" s="18">
        <v>64</v>
      </c>
      <c r="E684" s="18">
        <v>39</v>
      </c>
      <c r="F684" s="18">
        <v>105</v>
      </c>
      <c r="G684" s="18">
        <v>44.6</v>
      </c>
      <c r="H684" s="2">
        <v>0.36599999999999999</v>
      </c>
      <c r="I684" s="19">
        <v>22</v>
      </c>
      <c r="J684" t="str">
        <f t="shared" si="10"/>
        <v>Adolescent</v>
      </c>
      <c r="K684" t="s">
        <v>30</v>
      </c>
    </row>
    <row r="685" spans="1:11" x14ac:dyDescent="0.25">
      <c r="A685">
        <v>684</v>
      </c>
      <c r="B685" s="19">
        <v>4</v>
      </c>
      <c r="C685" s="18">
        <v>125</v>
      </c>
      <c r="D685" s="18">
        <v>80</v>
      </c>
      <c r="E685" s="18">
        <v>0</v>
      </c>
      <c r="F685" s="18">
        <v>0</v>
      </c>
      <c r="G685" s="18">
        <v>32.299999999999997</v>
      </c>
      <c r="H685" s="2">
        <v>0.53600000000000003</v>
      </c>
      <c r="I685" s="19">
        <v>27</v>
      </c>
      <c r="J685" t="str">
        <f t="shared" si="10"/>
        <v>Adolescent</v>
      </c>
      <c r="K685" t="s">
        <v>29</v>
      </c>
    </row>
    <row r="686" spans="1:11" x14ac:dyDescent="0.25">
      <c r="A686">
        <v>685</v>
      </c>
      <c r="B686" s="19">
        <v>5</v>
      </c>
      <c r="C686" s="18">
        <v>136</v>
      </c>
      <c r="D686" s="18">
        <v>82</v>
      </c>
      <c r="E686" s="18">
        <v>0</v>
      </c>
      <c r="F686" s="18">
        <v>0</v>
      </c>
      <c r="G686" s="18">
        <v>0</v>
      </c>
      <c r="H686" s="2">
        <v>0.64</v>
      </c>
      <c r="I686" s="19">
        <v>69</v>
      </c>
      <c r="J686" t="str">
        <f t="shared" si="10"/>
        <v>old</v>
      </c>
      <c r="K686" t="s">
        <v>30</v>
      </c>
    </row>
    <row r="687" spans="1:11" x14ac:dyDescent="0.25">
      <c r="A687">
        <v>686</v>
      </c>
      <c r="B687" s="19">
        <v>2</v>
      </c>
      <c r="C687" s="18">
        <v>129</v>
      </c>
      <c r="D687" s="18">
        <v>74</v>
      </c>
      <c r="E687" s="18">
        <v>26</v>
      </c>
      <c r="F687" s="18">
        <v>205</v>
      </c>
      <c r="G687" s="18">
        <v>33.200000000000003</v>
      </c>
      <c r="H687" s="2">
        <v>0.59099999999999997</v>
      </c>
      <c r="I687" s="19">
        <v>25</v>
      </c>
      <c r="J687" t="str">
        <f t="shared" si="10"/>
        <v>Adolescent</v>
      </c>
      <c r="K687" t="s">
        <v>30</v>
      </c>
    </row>
    <row r="688" spans="1:11" x14ac:dyDescent="0.25">
      <c r="A688">
        <v>687</v>
      </c>
      <c r="B688" s="19">
        <v>3</v>
      </c>
      <c r="C688" s="18">
        <v>130</v>
      </c>
      <c r="D688" s="18">
        <v>64</v>
      </c>
      <c r="E688" s="18">
        <v>0</v>
      </c>
      <c r="F688" s="18">
        <v>0</v>
      </c>
      <c r="G688" s="18">
        <v>23.1</v>
      </c>
      <c r="H688" s="2">
        <v>0.314</v>
      </c>
      <c r="I688" s="19">
        <v>22</v>
      </c>
      <c r="J688" t="str">
        <f t="shared" si="10"/>
        <v>Adolescent</v>
      </c>
      <c r="K688" t="s">
        <v>30</v>
      </c>
    </row>
    <row r="689" spans="1:11" x14ac:dyDescent="0.25">
      <c r="A689">
        <v>688</v>
      </c>
      <c r="B689" s="19">
        <v>1</v>
      </c>
      <c r="C689" s="18">
        <v>107</v>
      </c>
      <c r="D689" s="18">
        <v>50</v>
      </c>
      <c r="E689" s="18">
        <v>19</v>
      </c>
      <c r="F689" s="18">
        <v>0</v>
      </c>
      <c r="G689" s="18">
        <v>28.3</v>
      </c>
      <c r="H689" s="2">
        <v>0.18099999999999999</v>
      </c>
      <c r="I689" s="19">
        <v>29</v>
      </c>
      <c r="J689" t="str">
        <f t="shared" si="10"/>
        <v>Adolescent</v>
      </c>
      <c r="K689" t="s">
        <v>30</v>
      </c>
    </row>
    <row r="690" spans="1:11" x14ac:dyDescent="0.25">
      <c r="A690">
        <v>689</v>
      </c>
      <c r="B690" s="19">
        <v>1</v>
      </c>
      <c r="C690" s="18">
        <v>140</v>
      </c>
      <c r="D690" s="18">
        <v>74</v>
      </c>
      <c r="E690" s="18">
        <v>26</v>
      </c>
      <c r="F690" s="18">
        <v>180</v>
      </c>
      <c r="G690" s="18">
        <v>24.1</v>
      </c>
      <c r="H690" s="2">
        <v>0.82799999999999996</v>
      </c>
      <c r="I690" s="19">
        <v>23</v>
      </c>
      <c r="J690" t="str">
        <f t="shared" si="10"/>
        <v>Adolescent</v>
      </c>
      <c r="K690" t="s">
        <v>30</v>
      </c>
    </row>
    <row r="691" spans="1:11" x14ac:dyDescent="0.25">
      <c r="A691">
        <v>690</v>
      </c>
      <c r="B691" s="19">
        <v>1</v>
      </c>
      <c r="C691" s="18">
        <v>144</v>
      </c>
      <c r="D691" s="18">
        <v>82</v>
      </c>
      <c r="E691" s="18">
        <v>46</v>
      </c>
      <c r="F691" s="18">
        <v>180</v>
      </c>
      <c r="G691" s="18">
        <v>46.1</v>
      </c>
      <c r="H691" s="2">
        <v>0.33500000000000002</v>
      </c>
      <c r="I691" s="19">
        <v>46</v>
      </c>
      <c r="J691" t="str">
        <f t="shared" si="10"/>
        <v>Middle Age</v>
      </c>
      <c r="K691" t="s">
        <v>29</v>
      </c>
    </row>
    <row r="692" spans="1:11" x14ac:dyDescent="0.25">
      <c r="A692">
        <v>691</v>
      </c>
      <c r="B692" s="19">
        <v>8</v>
      </c>
      <c r="C692" s="18">
        <v>107</v>
      </c>
      <c r="D692" s="18">
        <v>80</v>
      </c>
      <c r="E692" s="18">
        <v>0</v>
      </c>
      <c r="F692" s="18">
        <v>0</v>
      </c>
      <c r="G692" s="18">
        <v>24.6</v>
      </c>
      <c r="H692" s="2">
        <v>0.85599999999999998</v>
      </c>
      <c r="I692" s="19">
        <v>34</v>
      </c>
      <c r="J692" t="str">
        <f t="shared" si="10"/>
        <v>Middle Age</v>
      </c>
      <c r="K692" t="s">
        <v>30</v>
      </c>
    </row>
    <row r="693" spans="1:11" x14ac:dyDescent="0.25">
      <c r="A693">
        <v>692</v>
      </c>
      <c r="B693" s="19">
        <v>13</v>
      </c>
      <c r="C693" s="18">
        <v>158</v>
      </c>
      <c r="D693" s="18">
        <v>114</v>
      </c>
      <c r="E693" s="18">
        <v>0</v>
      </c>
      <c r="F693" s="18">
        <v>0</v>
      </c>
      <c r="G693" s="18">
        <v>42.3</v>
      </c>
      <c r="H693" s="2">
        <v>0.25700000000000001</v>
      </c>
      <c r="I693" s="19">
        <v>44</v>
      </c>
      <c r="J693" t="str">
        <f t="shared" si="10"/>
        <v>Middle Age</v>
      </c>
      <c r="K693" t="s">
        <v>29</v>
      </c>
    </row>
    <row r="694" spans="1:11" x14ac:dyDescent="0.25">
      <c r="A694">
        <v>693</v>
      </c>
      <c r="B694" s="19">
        <v>2</v>
      </c>
      <c r="C694" s="18">
        <v>121</v>
      </c>
      <c r="D694" s="18">
        <v>70</v>
      </c>
      <c r="E694" s="18">
        <v>32</v>
      </c>
      <c r="F694" s="18">
        <v>95</v>
      </c>
      <c r="G694" s="18">
        <v>39.1</v>
      </c>
      <c r="H694" s="2">
        <v>0.88600000000000001</v>
      </c>
      <c r="I694" s="19">
        <v>23</v>
      </c>
      <c r="J694" t="str">
        <f t="shared" si="10"/>
        <v>Adolescent</v>
      </c>
      <c r="K694" t="s">
        <v>30</v>
      </c>
    </row>
    <row r="695" spans="1:11" x14ac:dyDescent="0.25">
      <c r="A695">
        <v>694</v>
      </c>
      <c r="B695" s="19">
        <v>7</v>
      </c>
      <c r="C695" s="18">
        <v>129</v>
      </c>
      <c r="D695" s="18">
        <v>68</v>
      </c>
      <c r="E695" s="18">
        <v>49</v>
      </c>
      <c r="F695" s="18">
        <v>125</v>
      </c>
      <c r="G695" s="18">
        <v>38.5</v>
      </c>
      <c r="H695" s="2">
        <v>0.439</v>
      </c>
      <c r="I695" s="19">
        <v>43</v>
      </c>
      <c r="J695" t="str">
        <f t="shared" si="10"/>
        <v>Middle Age</v>
      </c>
      <c r="K695" t="s">
        <v>29</v>
      </c>
    </row>
    <row r="696" spans="1:11" x14ac:dyDescent="0.25">
      <c r="A696">
        <v>695</v>
      </c>
      <c r="B696" s="19">
        <v>2</v>
      </c>
      <c r="C696" s="18">
        <v>90</v>
      </c>
      <c r="D696" s="18">
        <v>60</v>
      </c>
      <c r="E696" s="18">
        <v>0</v>
      </c>
      <c r="F696" s="18">
        <v>0</v>
      </c>
      <c r="G696" s="18">
        <v>23.5</v>
      </c>
      <c r="H696" s="2">
        <v>0.191</v>
      </c>
      <c r="I696" s="19">
        <v>25</v>
      </c>
      <c r="J696" t="str">
        <f t="shared" si="10"/>
        <v>Adolescent</v>
      </c>
      <c r="K696" t="s">
        <v>30</v>
      </c>
    </row>
    <row r="697" spans="1:11" x14ac:dyDescent="0.25">
      <c r="A697">
        <v>696</v>
      </c>
      <c r="B697" s="19">
        <v>7</v>
      </c>
      <c r="C697" s="18">
        <v>142</v>
      </c>
      <c r="D697" s="18">
        <v>90</v>
      </c>
      <c r="E697" s="18">
        <v>24</v>
      </c>
      <c r="F697" s="18">
        <v>480</v>
      </c>
      <c r="G697" s="18">
        <v>30.4</v>
      </c>
      <c r="H697" s="2">
        <v>0.128</v>
      </c>
      <c r="I697" s="19">
        <v>43</v>
      </c>
      <c r="J697" t="str">
        <f t="shared" si="10"/>
        <v>Middle Age</v>
      </c>
      <c r="K697" t="s">
        <v>29</v>
      </c>
    </row>
    <row r="698" spans="1:11" x14ac:dyDescent="0.25">
      <c r="A698">
        <v>697</v>
      </c>
      <c r="B698" s="19">
        <v>3</v>
      </c>
      <c r="C698" s="18">
        <v>169</v>
      </c>
      <c r="D698" s="18">
        <v>74</v>
      </c>
      <c r="E698" s="18">
        <v>19</v>
      </c>
      <c r="F698" s="18">
        <v>125</v>
      </c>
      <c r="G698" s="18">
        <v>29.9</v>
      </c>
      <c r="H698" s="2">
        <v>0.26800000000000002</v>
      </c>
      <c r="I698" s="19">
        <v>31</v>
      </c>
      <c r="J698" t="str">
        <f t="shared" si="10"/>
        <v>Middle Age</v>
      </c>
      <c r="K698" t="s">
        <v>29</v>
      </c>
    </row>
    <row r="699" spans="1:11" x14ac:dyDescent="0.25">
      <c r="A699">
        <v>698</v>
      </c>
      <c r="B699" s="19">
        <v>0</v>
      </c>
      <c r="C699" s="18">
        <v>99</v>
      </c>
      <c r="D699" s="18">
        <v>0</v>
      </c>
      <c r="E699" s="18">
        <v>0</v>
      </c>
      <c r="F699" s="18">
        <v>0</v>
      </c>
      <c r="G699" s="18">
        <v>25</v>
      </c>
      <c r="H699" s="2">
        <v>0.253</v>
      </c>
      <c r="I699" s="19">
        <v>22</v>
      </c>
      <c r="J699" t="str">
        <f t="shared" si="10"/>
        <v>Adolescent</v>
      </c>
      <c r="K699" t="s">
        <v>30</v>
      </c>
    </row>
    <row r="700" spans="1:11" x14ac:dyDescent="0.25">
      <c r="A700">
        <v>699</v>
      </c>
      <c r="B700" s="19">
        <v>4</v>
      </c>
      <c r="C700" s="18">
        <v>127</v>
      </c>
      <c r="D700" s="18">
        <v>88</v>
      </c>
      <c r="E700" s="18">
        <v>11</v>
      </c>
      <c r="F700" s="18">
        <v>155</v>
      </c>
      <c r="G700" s="18">
        <v>34.5</v>
      </c>
      <c r="H700" s="2">
        <v>0.59799999999999998</v>
      </c>
      <c r="I700" s="19">
        <v>28</v>
      </c>
      <c r="J700" t="str">
        <f t="shared" si="10"/>
        <v>Adolescent</v>
      </c>
      <c r="K700" t="s">
        <v>30</v>
      </c>
    </row>
    <row r="701" spans="1:11" x14ac:dyDescent="0.25">
      <c r="A701">
        <v>700</v>
      </c>
      <c r="B701" s="19">
        <v>4</v>
      </c>
      <c r="C701" s="18">
        <v>118</v>
      </c>
      <c r="D701" s="18">
        <v>70</v>
      </c>
      <c r="E701" s="18">
        <v>0</v>
      </c>
      <c r="F701" s="18">
        <v>0</v>
      </c>
      <c r="G701" s="18">
        <v>44.5</v>
      </c>
      <c r="H701" s="2">
        <v>0.90400000000000003</v>
      </c>
      <c r="I701" s="19">
        <v>26</v>
      </c>
      <c r="J701" t="str">
        <f t="shared" si="10"/>
        <v>Adolescent</v>
      </c>
      <c r="K701" t="s">
        <v>30</v>
      </c>
    </row>
    <row r="702" spans="1:11" x14ac:dyDescent="0.25">
      <c r="A702">
        <v>701</v>
      </c>
      <c r="B702" s="19">
        <v>2</v>
      </c>
      <c r="C702" s="18">
        <v>122</v>
      </c>
      <c r="D702" s="18">
        <v>76</v>
      </c>
      <c r="E702" s="18">
        <v>27</v>
      </c>
      <c r="F702" s="18">
        <v>200</v>
      </c>
      <c r="G702" s="18">
        <v>35.9</v>
      </c>
      <c r="H702" s="2">
        <v>0.48299999999999998</v>
      </c>
      <c r="I702" s="19">
        <v>26</v>
      </c>
      <c r="J702" t="str">
        <f t="shared" si="10"/>
        <v>Adolescent</v>
      </c>
      <c r="K702" t="s">
        <v>30</v>
      </c>
    </row>
    <row r="703" spans="1:11" x14ac:dyDescent="0.25">
      <c r="A703">
        <v>702</v>
      </c>
      <c r="B703" s="19">
        <v>6</v>
      </c>
      <c r="C703" s="18">
        <v>125</v>
      </c>
      <c r="D703" s="18">
        <v>78</v>
      </c>
      <c r="E703" s="18">
        <v>31</v>
      </c>
      <c r="F703" s="18">
        <v>0</v>
      </c>
      <c r="G703" s="18">
        <v>27.6</v>
      </c>
      <c r="H703" s="2">
        <v>0.56499999999999995</v>
      </c>
      <c r="I703" s="19">
        <v>49</v>
      </c>
      <c r="J703" t="str">
        <f t="shared" si="10"/>
        <v>Middle Age</v>
      </c>
      <c r="K703" t="s">
        <v>29</v>
      </c>
    </row>
    <row r="704" spans="1:11" x14ac:dyDescent="0.25">
      <c r="A704">
        <v>703</v>
      </c>
      <c r="B704" s="19">
        <v>1</v>
      </c>
      <c r="C704" s="18">
        <v>168</v>
      </c>
      <c r="D704" s="18">
        <v>88</v>
      </c>
      <c r="E704" s="18">
        <v>29</v>
      </c>
      <c r="F704" s="18">
        <v>0</v>
      </c>
      <c r="G704" s="18">
        <v>35</v>
      </c>
      <c r="H704" s="2">
        <v>0.90500000000000003</v>
      </c>
      <c r="I704" s="19">
        <v>52</v>
      </c>
      <c r="J704" t="str">
        <f t="shared" si="10"/>
        <v>old</v>
      </c>
      <c r="K704" t="s">
        <v>29</v>
      </c>
    </row>
    <row r="705" spans="1:11" x14ac:dyDescent="0.25">
      <c r="A705">
        <v>704</v>
      </c>
      <c r="B705" s="19">
        <v>2</v>
      </c>
      <c r="C705" s="18">
        <v>129</v>
      </c>
      <c r="D705" s="18">
        <v>0</v>
      </c>
      <c r="E705" s="18">
        <v>0</v>
      </c>
      <c r="F705" s="18">
        <v>0</v>
      </c>
      <c r="G705" s="18">
        <v>38.5</v>
      </c>
      <c r="H705" s="2">
        <v>0.30399999999999999</v>
      </c>
      <c r="I705" s="19">
        <v>41</v>
      </c>
      <c r="J705" t="str">
        <f t="shared" si="10"/>
        <v>Middle Age</v>
      </c>
      <c r="K705" t="s">
        <v>30</v>
      </c>
    </row>
    <row r="706" spans="1:11" x14ac:dyDescent="0.25">
      <c r="A706">
        <v>705</v>
      </c>
      <c r="B706" s="19">
        <v>4</v>
      </c>
      <c r="C706" s="18">
        <v>110</v>
      </c>
      <c r="D706" s="18">
        <v>76</v>
      </c>
      <c r="E706" s="18">
        <v>20</v>
      </c>
      <c r="F706" s="18">
        <v>100</v>
      </c>
      <c r="G706" s="18">
        <v>28.4</v>
      </c>
      <c r="H706" s="2">
        <v>0.11799999999999999</v>
      </c>
      <c r="I706" s="19">
        <v>27</v>
      </c>
      <c r="J706" t="str">
        <f t="shared" ref="J706:J769" si="11">IF(I706&gt;49,"old",IF(I706&gt;=31,"Middle Age",IF(I706&lt;31,"Adolescent","Invalid")))</f>
        <v>Adolescent</v>
      </c>
      <c r="K706" t="s">
        <v>30</v>
      </c>
    </row>
    <row r="707" spans="1:11" x14ac:dyDescent="0.25">
      <c r="A707">
        <v>706</v>
      </c>
      <c r="B707" s="19">
        <v>6</v>
      </c>
      <c r="C707" s="18">
        <v>80</v>
      </c>
      <c r="D707" s="18">
        <v>80</v>
      </c>
      <c r="E707" s="18">
        <v>36</v>
      </c>
      <c r="F707" s="18">
        <v>0</v>
      </c>
      <c r="G707" s="18">
        <v>39.799999999999997</v>
      </c>
      <c r="H707" s="2">
        <v>0.17699999999999999</v>
      </c>
      <c r="I707" s="19">
        <v>28</v>
      </c>
      <c r="J707" t="str">
        <f t="shared" si="11"/>
        <v>Adolescent</v>
      </c>
      <c r="K707" t="s">
        <v>30</v>
      </c>
    </row>
    <row r="708" spans="1:11" x14ac:dyDescent="0.25">
      <c r="A708">
        <v>707</v>
      </c>
      <c r="B708" s="19">
        <v>10</v>
      </c>
      <c r="C708" s="18">
        <v>115</v>
      </c>
      <c r="D708" s="18">
        <v>0</v>
      </c>
      <c r="E708" s="18">
        <v>0</v>
      </c>
      <c r="F708" s="18">
        <v>0</v>
      </c>
      <c r="G708" s="18">
        <v>0</v>
      </c>
      <c r="H708" s="2">
        <v>0.26100000000000001</v>
      </c>
      <c r="I708" s="19">
        <v>30</v>
      </c>
      <c r="J708" t="str">
        <f t="shared" si="11"/>
        <v>Adolescent</v>
      </c>
      <c r="K708" t="s">
        <v>29</v>
      </c>
    </row>
    <row r="709" spans="1:11" x14ac:dyDescent="0.25">
      <c r="A709">
        <v>708</v>
      </c>
      <c r="B709" s="19">
        <v>2</v>
      </c>
      <c r="C709" s="18">
        <v>127</v>
      </c>
      <c r="D709" s="18">
        <v>46</v>
      </c>
      <c r="E709" s="18">
        <v>21</v>
      </c>
      <c r="F709" s="18">
        <v>335</v>
      </c>
      <c r="G709" s="18">
        <v>34.4</v>
      </c>
      <c r="H709" s="2">
        <v>0.17599999999999999</v>
      </c>
      <c r="I709" s="19">
        <v>22</v>
      </c>
      <c r="J709" t="str">
        <f t="shared" si="11"/>
        <v>Adolescent</v>
      </c>
      <c r="K709" t="s">
        <v>30</v>
      </c>
    </row>
    <row r="710" spans="1:11" x14ac:dyDescent="0.25">
      <c r="A710">
        <v>709</v>
      </c>
      <c r="B710" s="19">
        <v>9</v>
      </c>
      <c r="C710" s="18">
        <v>164</v>
      </c>
      <c r="D710" s="18">
        <v>78</v>
      </c>
      <c r="E710" s="18">
        <v>0</v>
      </c>
      <c r="F710" s="18">
        <v>0</v>
      </c>
      <c r="G710" s="18">
        <v>32.799999999999997</v>
      </c>
      <c r="H710" s="2">
        <v>0.14799999999999999</v>
      </c>
      <c r="I710" s="19">
        <v>45</v>
      </c>
      <c r="J710" t="str">
        <f t="shared" si="11"/>
        <v>Middle Age</v>
      </c>
      <c r="K710" t="s">
        <v>29</v>
      </c>
    </row>
    <row r="711" spans="1:11" x14ac:dyDescent="0.25">
      <c r="A711">
        <v>710</v>
      </c>
      <c r="B711" s="19">
        <v>2</v>
      </c>
      <c r="C711" s="18">
        <v>93</v>
      </c>
      <c r="D711" s="18">
        <v>64</v>
      </c>
      <c r="E711" s="18">
        <v>32</v>
      </c>
      <c r="F711" s="18">
        <v>160</v>
      </c>
      <c r="G711" s="18">
        <v>38</v>
      </c>
      <c r="H711" s="2">
        <v>0.67400000000000004</v>
      </c>
      <c r="I711" s="19">
        <v>23</v>
      </c>
      <c r="J711" t="str">
        <f t="shared" si="11"/>
        <v>Adolescent</v>
      </c>
      <c r="K711" t="s">
        <v>29</v>
      </c>
    </row>
    <row r="712" spans="1:11" x14ac:dyDescent="0.25">
      <c r="A712">
        <v>711</v>
      </c>
      <c r="B712" s="19">
        <v>3</v>
      </c>
      <c r="C712" s="18">
        <v>158</v>
      </c>
      <c r="D712" s="18">
        <v>64</v>
      </c>
      <c r="E712" s="18">
        <v>13</v>
      </c>
      <c r="F712" s="18">
        <v>387</v>
      </c>
      <c r="G712" s="18">
        <v>31.2</v>
      </c>
      <c r="H712" s="2">
        <v>0.29499999999999998</v>
      </c>
      <c r="I712" s="19">
        <v>24</v>
      </c>
      <c r="J712" t="str">
        <f t="shared" si="11"/>
        <v>Adolescent</v>
      </c>
      <c r="K712" t="s">
        <v>30</v>
      </c>
    </row>
    <row r="713" spans="1:11" x14ac:dyDescent="0.25">
      <c r="A713">
        <v>712</v>
      </c>
      <c r="B713" s="19">
        <v>5</v>
      </c>
      <c r="C713" s="18">
        <v>126</v>
      </c>
      <c r="D713" s="18">
        <v>78</v>
      </c>
      <c r="E713" s="18">
        <v>27</v>
      </c>
      <c r="F713" s="18">
        <v>22</v>
      </c>
      <c r="G713" s="18">
        <v>29.6</v>
      </c>
      <c r="H713" s="2">
        <v>0.439</v>
      </c>
      <c r="I713" s="19">
        <v>40</v>
      </c>
      <c r="J713" t="str">
        <f t="shared" si="11"/>
        <v>Middle Age</v>
      </c>
      <c r="K713" t="s">
        <v>30</v>
      </c>
    </row>
    <row r="714" spans="1:11" x14ac:dyDescent="0.25">
      <c r="A714">
        <v>713</v>
      </c>
      <c r="B714" s="19">
        <v>10</v>
      </c>
      <c r="C714" s="18">
        <v>129</v>
      </c>
      <c r="D714" s="18">
        <v>62</v>
      </c>
      <c r="E714" s="18">
        <v>36</v>
      </c>
      <c r="F714" s="18">
        <v>0</v>
      </c>
      <c r="G714" s="18">
        <v>41.2</v>
      </c>
      <c r="H714" s="2">
        <v>0.441</v>
      </c>
      <c r="I714" s="19">
        <v>38</v>
      </c>
      <c r="J714" t="str">
        <f t="shared" si="11"/>
        <v>Middle Age</v>
      </c>
      <c r="K714" t="s">
        <v>29</v>
      </c>
    </row>
    <row r="715" spans="1:11" x14ac:dyDescent="0.25">
      <c r="A715">
        <v>714</v>
      </c>
      <c r="B715" s="19">
        <v>0</v>
      </c>
      <c r="C715" s="18">
        <v>134</v>
      </c>
      <c r="D715" s="18">
        <v>58</v>
      </c>
      <c r="E715" s="18">
        <v>20</v>
      </c>
      <c r="F715" s="18">
        <v>291</v>
      </c>
      <c r="G715" s="18">
        <v>26.4</v>
      </c>
      <c r="H715" s="2">
        <v>0.35199999999999998</v>
      </c>
      <c r="I715" s="19">
        <v>21</v>
      </c>
      <c r="J715" t="str">
        <f t="shared" si="11"/>
        <v>Adolescent</v>
      </c>
      <c r="K715" t="s">
        <v>30</v>
      </c>
    </row>
    <row r="716" spans="1:11" x14ac:dyDescent="0.25">
      <c r="A716">
        <v>715</v>
      </c>
      <c r="B716" s="19">
        <v>3</v>
      </c>
      <c r="C716" s="18">
        <v>102</v>
      </c>
      <c r="D716" s="18">
        <v>74</v>
      </c>
      <c r="E716" s="18">
        <v>0</v>
      </c>
      <c r="F716" s="18">
        <v>0</v>
      </c>
      <c r="G716" s="18">
        <v>29.5</v>
      </c>
      <c r="H716" s="2">
        <v>0.121</v>
      </c>
      <c r="I716" s="19">
        <v>32</v>
      </c>
      <c r="J716" t="str">
        <f t="shared" si="11"/>
        <v>Middle Age</v>
      </c>
      <c r="K716" t="s">
        <v>30</v>
      </c>
    </row>
    <row r="717" spans="1:11" x14ac:dyDescent="0.25">
      <c r="A717">
        <v>716</v>
      </c>
      <c r="B717" s="19">
        <v>7</v>
      </c>
      <c r="C717" s="18">
        <v>187</v>
      </c>
      <c r="D717" s="18">
        <v>50</v>
      </c>
      <c r="E717" s="18">
        <v>33</v>
      </c>
      <c r="F717" s="18">
        <v>392</v>
      </c>
      <c r="G717" s="18">
        <v>33.9</v>
      </c>
      <c r="H717" s="2">
        <v>0.82599999999999996</v>
      </c>
      <c r="I717" s="19">
        <v>34</v>
      </c>
      <c r="J717" t="str">
        <f t="shared" si="11"/>
        <v>Middle Age</v>
      </c>
      <c r="K717" t="s">
        <v>29</v>
      </c>
    </row>
    <row r="718" spans="1:11" x14ac:dyDescent="0.25">
      <c r="A718">
        <v>717</v>
      </c>
      <c r="B718" s="19">
        <v>3</v>
      </c>
      <c r="C718" s="18">
        <v>173</v>
      </c>
      <c r="D718" s="18">
        <v>78</v>
      </c>
      <c r="E718" s="18">
        <v>39</v>
      </c>
      <c r="F718" s="18">
        <v>185</v>
      </c>
      <c r="G718" s="18">
        <v>33.799999999999997</v>
      </c>
      <c r="H718" s="2">
        <v>0.97</v>
      </c>
      <c r="I718" s="19">
        <v>31</v>
      </c>
      <c r="J718" t="str">
        <f t="shared" si="11"/>
        <v>Middle Age</v>
      </c>
      <c r="K718" t="s">
        <v>29</v>
      </c>
    </row>
    <row r="719" spans="1:11" x14ac:dyDescent="0.25">
      <c r="A719">
        <v>718</v>
      </c>
      <c r="B719" s="19">
        <v>10</v>
      </c>
      <c r="C719" s="18">
        <v>94</v>
      </c>
      <c r="D719" s="18">
        <v>72</v>
      </c>
      <c r="E719" s="18">
        <v>18</v>
      </c>
      <c r="F719" s="18">
        <v>0</v>
      </c>
      <c r="G719" s="18">
        <v>23.1</v>
      </c>
      <c r="H719" s="2">
        <v>0.59499999999999997</v>
      </c>
      <c r="I719" s="19">
        <v>56</v>
      </c>
      <c r="J719" t="str">
        <f t="shared" si="11"/>
        <v>old</v>
      </c>
      <c r="K719" t="s">
        <v>30</v>
      </c>
    </row>
    <row r="720" spans="1:11" x14ac:dyDescent="0.25">
      <c r="A720">
        <v>719</v>
      </c>
      <c r="B720" s="19">
        <v>1</v>
      </c>
      <c r="C720" s="18">
        <v>108</v>
      </c>
      <c r="D720" s="18">
        <v>60</v>
      </c>
      <c r="E720" s="18">
        <v>46</v>
      </c>
      <c r="F720" s="18">
        <v>178</v>
      </c>
      <c r="G720" s="18">
        <v>35.5</v>
      </c>
      <c r="H720" s="2">
        <v>0.41499999999999998</v>
      </c>
      <c r="I720" s="19">
        <v>24</v>
      </c>
      <c r="J720" t="str">
        <f t="shared" si="11"/>
        <v>Adolescent</v>
      </c>
      <c r="K720" t="s">
        <v>30</v>
      </c>
    </row>
    <row r="721" spans="1:11" x14ac:dyDescent="0.25">
      <c r="A721">
        <v>720</v>
      </c>
      <c r="B721" s="19">
        <v>5</v>
      </c>
      <c r="C721" s="18">
        <v>97</v>
      </c>
      <c r="D721" s="18">
        <v>76</v>
      </c>
      <c r="E721" s="18">
        <v>27</v>
      </c>
      <c r="F721" s="18">
        <v>0</v>
      </c>
      <c r="G721" s="18">
        <v>35.6</v>
      </c>
      <c r="H721" s="2">
        <v>0.378</v>
      </c>
      <c r="I721" s="19">
        <v>52</v>
      </c>
      <c r="J721" t="str">
        <f t="shared" si="11"/>
        <v>old</v>
      </c>
      <c r="K721" t="s">
        <v>29</v>
      </c>
    </row>
    <row r="722" spans="1:11" x14ac:dyDescent="0.25">
      <c r="A722">
        <v>721</v>
      </c>
      <c r="B722" s="19">
        <v>4</v>
      </c>
      <c r="C722" s="18">
        <v>83</v>
      </c>
      <c r="D722" s="18">
        <v>86</v>
      </c>
      <c r="E722" s="18">
        <v>19</v>
      </c>
      <c r="F722" s="18">
        <v>0</v>
      </c>
      <c r="G722" s="18">
        <v>29.3</v>
      </c>
      <c r="H722" s="2">
        <v>0.317</v>
      </c>
      <c r="I722" s="19">
        <v>34</v>
      </c>
      <c r="J722" t="str">
        <f t="shared" si="11"/>
        <v>Middle Age</v>
      </c>
      <c r="K722" t="s">
        <v>30</v>
      </c>
    </row>
    <row r="723" spans="1:11" x14ac:dyDescent="0.25">
      <c r="A723">
        <v>722</v>
      </c>
      <c r="B723" s="19">
        <v>1</v>
      </c>
      <c r="C723" s="18">
        <v>114</v>
      </c>
      <c r="D723" s="18">
        <v>66</v>
      </c>
      <c r="E723" s="18">
        <v>36</v>
      </c>
      <c r="F723" s="18">
        <v>200</v>
      </c>
      <c r="G723" s="18">
        <v>38.1</v>
      </c>
      <c r="H723" s="2">
        <v>0.28899999999999998</v>
      </c>
      <c r="I723" s="19">
        <v>21</v>
      </c>
      <c r="J723" t="str">
        <f t="shared" si="11"/>
        <v>Adolescent</v>
      </c>
      <c r="K723" t="s">
        <v>30</v>
      </c>
    </row>
    <row r="724" spans="1:11" x14ac:dyDescent="0.25">
      <c r="A724">
        <v>723</v>
      </c>
      <c r="B724" s="19">
        <v>1</v>
      </c>
      <c r="C724" s="18">
        <v>149</v>
      </c>
      <c r="D724" s="18">
        <v>68</v>
      </c>
      <c r="E724" s="18">
        <v>29</v>
      </c>
      <c r="F724" s="18">
        <v>127</v>
      </c>
      <c r="G724" s="18">
        <v>29.3</v>
      </c>
      <c r="H724" s="2">
        <v>0.34899999999999998</v>
      </c>
      <c r="I724" s="19">
        <v>42</v>
      </c>
      <c r="J724" t="str">
        <f t="shared" si="11"/>
        <v>Middle Age</v>
      </c>
      <c r="K724" t="s">
        <v>29</v>
      </c>
    </row>
    <row r="725" spans="1:11" x14ac:dyDescent="0.25">
      <c r="A725">
        <v>724</v>
      </c>
      <c r="B725" s="19">
        <v>5</v>
      </c>
      <c r="C725" s="18">
        <v>117</v>
      </c>
      <c r="D725" s="18">
        <v>86</v>
      </c>
      <c r="E725" s="18">
        <v>30</v>
      </c>
      <c r="F725" s="18">
        <v>105</v>
      </c>
      <c r="G725" s="18">
        <v>39.1</v>
      </c>
      <c r="H725" s="2">
        <v>0.251</v>
      </c>
      <c r="I725" s="19">
        <v>42</v>
      </c>
      <c r="J725" t="str">
        <f t="shared" si="11"/>
        <v>Middle Age</v>
      </c>
      <c r="K725" t="s">
        <v>30</v>
      </c>
    </row>
    <row r="726" spans="1:11" x14ac:dyDescent="0.25">
      <c r="A726">
        <v>725</v>
      </c>
      <c r="B726" s="19">
        <v>1</v>
      </c>
      <c r="C726" s="18">
        <v>111</v>
      </c>
      <c r="D726" s="18">
        <v>94</v>
      </c>
      <c r="E726" s="18">
        <v>0</v>
      </c>
      <c r="F726" s="18">
        <v>0</v>
      </c>
      <c r="G726" s="18">
        <v>32.799999999999997</v>
      </c>
      <c r="H726" s="2">
        <v>0.26500000000000001</v>
      </c>
      <c r="I726" s="19">
        <v>45</v>
      </c>
      <c r="J726" t="str">
        <f t="shared" si="11"/>
        <v>Middle Age</v>
      </c>
      <c r="K726" t="s">
        <v>30</v>
      </c>
    </row>
    <row r="727" spans="1:11" x14ac:dyDescent="0.25">
      <c r="A727">
        <v>726</v>
      </c>
      <c r="B727" s="19">
        <v>4</v>
      </c>
      <c r="C727" s="18">
        <v>112</v>
      </c>
      <c r="D727" s="18">
        <v>78</v>
      </c>
      <c r="E727" s="18">
        <v>40</v>
      </c>
      <c r="F727" s="18">
        <v>0</v>
      </c>
      <c r="G727" s="18">
        <v>39.4</v>
      </c>
      <c r="H727" s="2">
        <v>0.23599999999999999</v>
      </c>
      <c r="I727" s="19">
        <v>38</v>
      </c>
      <c r="J727" t="str">
        <f t="shared" si="11"/>
        <v>Middle Age</v>
      </c>
      <c r="K727" t="s">
        <v>30</v>
      </c>
    </row>
    <row r="728" spans="1:11" x14ac:dyDescent="0.25">
      <c r="A728">
        <v>727</v>
      </c>
      <c r="B728" s="19">
        <v>1</v>
      </c>
      <c r="C728" s="18">
        <v>116</v>
      </c>
      <c r="D728" s="18">
        <v>78</v>
      </c>
      <c r="E728" s="18">
        <v>29</v>
      </c>
      <c r="F728" s="18">
        <v>180</v>
      </c>
      <c r="G728" s="18">
        <v>36.1</v>
      </c>
      <c r="H728" s="2">
        <v>0.496</v>
      </c>
      <c r="I728" s="19">
        <v>25</v>
      </c>
      <c r="J728" t="str">
        <f t="shared" si="11"/>
        <v>Adolescent</v>
      </c>
      <c r="K728" t="s">
        <v>30</v>
      </c>
    </row>
    <row r="729" spans="1:11" x14ac:dyDescent="0.25">
      <c r="A729">
        <v>728</v>
      </c>
      <c r="B729" s="19">
        <v>0</v>
      </c>
      <c r="C729" s="18">
        <v>141</v>
      </c>
      <c r="D729" s="18">
        <v>84</v>
      </c>
      <c r="E729" s="18">
        <v>26</v>
      </c>
      <c r="F729" s="18">
        <v>0</v>
      </c>
      <c r="G729" s="18">
        <v>32.4</v>
      </c>
      <c r="H729" s="2">
        <v>0.433</v>
      </c>
      <c r="I729" s="19">
        <v>22</v>
      </c>
      <c r="J729" t="str">
        <f t="shared" si="11"/>
        <v>Adolescent</v>
      </c>
      <c r="K729" t="s">
        <v>30</v>
      </c>
    </row>
    <row r="730" spans="1:11" x14ac:dyDescent="0.25">
      <c r="A730">
        <v>729</v>
      </c>
      <c r="B730" s="19">
        <v>2</v>
      </c>
      <c r="C730" s="18">
        <v>175</v>
      </c>
      <c r="D730" s="18">
        <v>88</v>
      </c>
      <c r="E730" s="18">
        <v>0</v>
      </c>
      <c r="F730" s="18">
        <v>0</v>
      </c>
      <c r="G730" s="18">
        <v>22.9</v>
      </c>
      <c r="H730" s="2">
        <v>0.32600000000000001</v>
      </c>
      <c r="I730" s="19">
        <v>22</v>
      </c>
      <c r="J730" t="str">
        <f t="shared" si="11"/>
        <v>Adolescent</v>
      </c>
      <c r="K730" t="s">
        <v>30</v>
      </c>
    </row>
    <row r="731" spans="1:11" x14ac:dyDescent="0.25">
      <c r="A731">
        <v>730</v>
      </c>
      <c r="B731" s="19">
        <v>2</v>
      </c>
      <c r="C731" s="18">
        <v>92</v>
      </c>
      <c r="D731" s="18">
        <v>52</v>
      </c>
      <c r="E731" s="18">
        <v>0</v>
      </c>
      <c r="F731" s="18">
        <v>0</v>
      </c>
      <c r="G731" s="18">
        <v>30.1</v>
      </c>
      <c r="H731" s="2">
        <v>0.14099999999999999</v>
      </c>
      <c r="I731" s="19">
        <v>22</v>
      </c>
      <c r="J731" t="str">
        <f t="shared" si="11"/>
        <v>Adolescent</v>
      </c>
      <c r="K731" t="s">
        <v>30</v>
      </c>
    </row>
    <row r="732" spans="1:11" x14ac:dyDescent="0.25">
      <c r="A732">
        <v>731</v>
      </c>
      <c r="B732" s="19">
        <v>3</v>
      </c>
      <c r="C732" s="18">
        <v>130</v>
      </c>
      <c r="D732" s="18">
        <v>78</v>
      </c>
      <c r="E732" s="18">
        <v>23</v>
      </c>
      <c r="F732" s="18">
        <v>79</v>
      </c>
      <c r="G732" s="18">
        <v>28.4</v>
      </c>
      <c r="H732" s="2">
        <v>0.32300000000000001</v>
      </c>
      <c r="I732" s="19">
        <v>34</v>
      </c>
      <c r="J732" t="str">
        <f t="shared" si="11"/>
        <v>Middle Age</v>
      </c>
      <c r="K732" t="s">
        <v>29</v>
      </c>
    </row>
    <row r="733" spans="1:11" x14ac:dyDescent="0.25">
      <c r="A733">
        <v>732</v>
      </c>
      <c r="B733" s="19">
        <v>8</v>
      </c>
      <c r="C733" s="18">
        <v>120</v>
      </c>
      <c r="D733" s="18">
        <v>86</v>
      </c>
      <c r="E733" s="18">
        <v>0</v>
      </c>
      <c r="F733" s="18">
        <v>0</v>
      </c>
      <c r="G733" s="18">
        <v>28.4</v>
      </c>
      <c r="H733" s="2">
        <v>0.25900000000000001</v>
      </c>
      <c r="I733" s="19">
        <v>22</v>
      </c>
      <c r="J733" t="str">
        <f t="shared" si="11"/>
        <v>Adolescent</v>
      </c>
      <c r="K733" t="s">
        <v>29</v>
      </c>
    </row>
    <row r="734" spans="1:11" x14ac:dyDescent="0.25">
      <c r="A734">
        <v>733</v>
      </c>
      <c r="B734" s="19">
        <v>2</v>
      </c>
      <c r="C734" s="18">
        <v>174</v>
      </c>
      <c r="D734" s="18">
        <v>88</v>
      </c>
      <c r="E734" s="18">
        <v>37</v>
      </c>
      <c r="F734" s="18">
        <v>120</v>
      </c>
      <c r="G734" s="18">
        <v>44.5</v>
      </c>
      <c r="H734" s="2">
        <v>0.64600000000000002</v>
      </c>
      <c r="I734" s="19">
        <v>24</v>
      </c>
      <c r="J734" t="str">
        <f t="shared" si="11"/>
        <v>Adolescent</v>
      </c>
      <c r="K734" t="s">
        <v>29</v>
      </c>
    </row>
    <row r="735" spans="1:11" x14ac:dyDescent="0.25">
      <c r="A735">
        <v>734</v>
      </c>
      <c r="B735" s="19">
        <v>2</v>
      </c>
      <c r="C735" s="18">
        <v>106</v>
      </c>
      <c r="D735" s="18">
        <v>56</v>
      </c>
      <c r="E735" s="18">
        <v>27</v>
      </c>
      <c r="F735" s="18">
        <v>165</v>
      </c>
      <c r="G735" s="18">
        <v>29</v>
      </c>
      <c r="H735" s="2">
        <v>0.42599999999999999</v>
      </c>
      <c r="I735" s="19">
        <v>22</v>
      </c>
      <c r="J735" t="str">
        <f t="shared" si="11"/>
        <v>Adolescent</v>
      </c>
      <c r="K735" t="s">
        <v>30</v>
      </c>
    </row>
    <row r="736" spans="1:11" x14ac:dyDescent="0.25">
      <c r="A736">
        <v>735</v>
      </c>
      <c r="B736" s="19">
        <v>2</v>
      </c>
      <c r="C736" s="18">
        <v>105</v>
      </c>
      <c r="D736" s="18">
        <v>75</v>
      </c>
      <c r="E736" s="18">
        <v>0</v>
      </c>
      <c r="F736" s="18">
        <v>0</v>
      </c>
      <c r="G736" s="18">
        <v>23.3</v>
      </c>
      <c r="H736" s="2">
        <v>0.56000000000000005</v>
      </c>
      <c r="I736" s="19">
        <v>53</v>
      </c>
      <c r="J736" t="str">
        <f t="shared" si="11"/>
        <v>old</v>
      </c>
      <c r="K736" t="s">
        <v>30</v>
      </c>
    </row>
    <row r="737" spans="1:11" x14ac:dyDescent="0.25">
      <c r="A737">
        <v>736</v>
      </c>
      <c r="B737" s="19">
        <v>4</v>
      </c>
      <c r="C737" s="18">
        <v>95</v>
      </c>
      <c r="D737" s="18">
        <v>60</v>
      </c>
      <c r="E737" s="18">
        <v>32</v>
      </c>
      <c r="F737" s="18">
        <v>0</v>
      </c>
      <c r="G737" s="18">
        <v>35.4</v>
      </c>
      <c r="H737" s="2">
        <v>0.28399999999999997</v>
      </c>
      <c r="I737" s="19">
        <v>28</v>
      </c>
      <c r="J737" t="str">
        <f t="shared" si="11"/>
        <v>Adolescent</v>
      </c>
      <c r="K737" t="s">
        <v>30</v>
      </c>
    </row>
    <row r="738" spans="1:11" x14ac:dyDescent="0.25">
      <c r="A738">
        <v>737</v>
      </c>
      <c r="B738" s="19">
        <v>0</v>
      </c>
      <c r="C738" s="18">
        <v>126</v>
      </c>
      <c r="D738" s="18">
        <v>86</v>
      </c>
      <c r="E738" s="18">
        <v>27</v>
      </c>
      <c r="F738" s="18">
        <v>120</v>
      </c>
      <c r="G738" s="18">
        <v>27.4</v>
      </c>
      <c r="H738" s="2">
        <v>0.51500000000000001</v>
      </c>
      <c r="I738" s="19">
        <v>21</v>
      </c>
      <c r="J738" t="str">
        <f t="shared" si="11"/>
        <v>Adolescent</v>
      </c>
      <c r="K738" t="s">
        <v>30</v>
      </c>
    </row>
    <row r="739" spans="1:11" x14ac:dyDescent="0.25">
      <c r="A739">
        <v>738</v>
      </c>
      <c r="B739" s="19">
        <v>8</v>
      </c>
      <c r="C739" s="18">
        <v>65</v>
      </c>
      <c r="D739" s="18">
        <v>72</v>
      </c>
      <c r="E739" s="18">
        <v>23</v>
      </c>
      <c r="F739" s="18">
        <v>0</v>
      </c>
      <c r="G739" s="18">
        <v>32</v>
      </c>
      <c r="H739" s="2">
        <v>0.6</v>
      </c>
      <c r="I739" s="19">
        <v>42</v>
      </c>
      <c r="J739" t="str">
        <f t="shared" si="11"/>
        <v>Middle Age</v>
      </c>
      <c r="K739" t="s">
        <v>30</v>
      </c>
    </row>
    <row r="740" spans="1:11" x14ac:dyDescent="0.25">
      <c r="A740">
        <v>739</v>
      </c>
      <c r="B740" s="19">
        <v>2</v>
      </c>
      <c r="C740" s="18">
        <v>99</v>
      </c>
      <c r="D740" s="18">
        <v>60</v>
      </c>
      <c r="E740" s="18">
        <v>17</v>
      </c>
      <c r="F740" s="18">
        <v>160</v>
      </c>
      <c r="G740" s="18">
        <v>36.6</v>
      </c>
      <c r="H740" s="2">
        <v>0.45300000000000001</v>
      </c>
      <c r="I740" s="19">
        <v>21</v>
      </c>
      <c r="J740" t="str">
        <f t="shared" si="11"/>
        <v>Adolescent</v>
      </c>
      <c r="K740" t="s">
        <v>30</v>
      </c>
    </row>
    <row r="741" spans="1:11" x14ac:dyDescent="0.25">
      <c r="A741">
        <v>740</v>
      </c>
      <c r="B741" s="19">
        <v>1</v>
      </c>
      <c r="C741" s="18">
        <v>102</v>
      </c>
      <c r="D741" s="18">
        <v>74</v>
      </c>
      <c r="E741" s="18">
        <v>0</v>
      </c>
      <c r="F741" s="18">
        <v>0</v>
      </c>
      <c r="G741" s="18">
        <v>39.5</v>
      </c>
      <c r="H741" s="2">
        <v>0.29299999999999998</v>
      </c>
      <c r="I741" s="19">
        <v>42</v>
      </c>
      <c r="J741" t="str">
        <f t="shared" si="11"/>
        <v>Middle Age</v>
      </c>
      <c r="K741" t="s">
        <v>29</v>
      </c>
    </row>
    <row r="742" spans="1:11" x14ac:dyDescent="0.25">
      <c r="A742">
        <v>741</v>
      </c>
      <c r="B742" s="19">
        <v>11</v>
      </c>
      <c r="C742" s="18">
        <v>120</v>
      </c>
      <c r="D742" s="18">
        <v>80</v>
      </c>
      <c r="E742" s="18">
        <v>37</v>
      </c>
      <c r="F742" s="18">
        <v>150</v>
      </c>
      <c r="G742" s="18">
        <v>42.3</v>
      </c>
      <c r="H742" s="2">
        <v>0.78500000000000003</v>
      </c>
      <c r="I742" s="19">
        <v>48</v>
      </c>
      <c r="J742" t="str">
        <f t="shared" si="11"/>
        <v>Middle Age</v>
      </c>
      <c r="K742" t="s">
        <v>29</v>
      </c>
    </row>
    <row r="743" spans="1:11" x14ac:dyDescent="0.25">
      <c r="A743">
        <v>742</v>
      </c>
      <c r="B743" s="19">
        <v>3</v>
      </c>
      <c r="C743" s="18">
        <v>102</v>
      </c>
      <c r="D743" s="18">
        <v>44</v>
      </c>
      <c r="E743" s="18">
        <v>20</v>
      </c>
      <c r="F743" s="18">
        <v>94</v>
      </c>
      <c r="G743" s="18">
        <v>30.8</v>
      </c>
      <c r="H743" s="2">
        <v>0.4</v>
      </c>
      <c r="I743" s="19">
        <v>26</v>
      </c>
      <c r="J743" t="str">
        <f t="shared" si="11"/>
        <v>Adolescent</v>
      </c>
      <c r="K743" t="s">
        <v>30</v>
      </c>
    </row>
    <row r="744" spans="1:11" x14ac:dyDescent="0.25">
      <c r="A744">
        <v>743</v>
      </c>
      <c r="B744" s="19">
        <v>1</v>
      </c>
      <c r="C744" s="18">
        <v>109</v>
      </c>
      <c r="D744" s="18">
        <v>58</v>
      </c>
      <c r="E744" s="18">
        <v>18</v>
      </c>
      <c r="F744" s="18">
        <v>116</v>
      </c>
      <c r="G744" s="18">
        <v>28.5</v>
      </c>
      <c r="H744" s="2">
        <v>0.219</v>
      </c>
      <c r="I744" s="19">
        <v>22</v>
      </c>
      <c r="J744" t="str">
        <f t="shared" si="11"/>
        <v>Adolescent</v>
      </c>
      <c r="K744" t="s">
        <v>30</v>
      </c>
    </row>
    <row r="745" spans="1:11" x14ac:dyDescent="0.25">
      <c r="A745">
        <v>744</v>
      </c>
      <c r="B745" s="19">
        <v>9</v>
      </c>
      <c r="C745" s="18">
        <v>140</v>
      </c>
      <c r="D745" s="18">
        <v>94</v>
      </c>
      <c r="E745" s="18">
        <v>0</v>
      </c>
      <c r="F745" s="18">
        <v>0</v>
      </c>
      <c r="G745" s="18">
        <v>32.700000000000003</v>
      </c>
      <c r="H745" s="2">
        <v>0.73399999999999999</v>
      </c>
      <c r="I745" s="19">
        <v>45</v>
      </c>
      <c r="J745" t="str">
        <f t="shared" si="11"/>
        <v>Middle Age</v>
      </c>
      <c r="K745" t="s">
        <v>29</v>
      </c>
    </row>
    <row r="746" spans="1:11" x14ac:dyDescent="0.25">
      <c r="A746">
        <v>745</v>
      </c>
      <c r="B746" s="19">
        <v>13</v>
      </c>
      <c r="C746" s="18">
        <v>153</v>
      </c>
      <c r="D746" s="18">
        <v>88</v>
      </c>
      <c r="E746" s="18">
        <v>37</v>
      </c>
      <c r="F746" s="18">
        <v>140</v>
      </c>
      <c r="G746" s="18">
        <v>40.6</v>
      </c>
      <c r="H746" s="2">
        <v>1.1739999999999999</v>
      </c>
      <c r="I746" s="19">
        <v>39</v>
      </c>
      <c r="J746" t="str">
        <f t="shared" si="11"/>
        <v>Middle Age</v>
      </c>
      <c r="K746" t="s">
        <v>30</v>
      </c>
    </row>
    <row r="747" spans="1:11" x14ac:dyDescent="0.25">
      <c r="A747">
        <v>746</v>
      </c>
      <c r="B747" s="19">
        <v>12</v>
      </c>
      <c r="C747" s="18">
        <v>100</v>
      </c>
      <c r="D747" s="18">
        <v>84</v>
      </c>
      <c r="E747" s="18">
        <v>33</v>
      </c>
      <c r="F747" s="18">
        <v>105</v>
      </c>
      <c r="G747" s="18">
        <v>30</v>
      </c>
      <c r="H747" s="2">
        <v>0.48799999999999999</v>
      </c>
      <c r="I747" s="19">
        <v>46</v>
      </c>
      <c r="J747" t="str">
        <f t="shared" si="11"/>
        <v>Middle Age</v>
      </c>
      <c r="K747" t="s">
        <v>30</v>
      </c>
    </row>
    <row r="748" spans="1:11" x14ac:dyDescent="0.25">
      <c r="A748">
        <v>747</v>
      </c>
      <c r="B748" s="19">
        <v>1</v>
      </c>
      <c r="C748" s="18">
        <v>147</v>
      </c>
      <c r="D748" s="18">
        <v>94</v>
      </c>
      <c r="E748" s="18">
        <v>41</v>
      </c>
      <c r="F748" s="18">
        <v>0</v>
      </c>
      <c r="G748" s="18">
        <v>49.3</v>
      </c>
      <c r="H748" s="2">
        <v>0.35799999999999998</v>
      </c>
      <c r="I748" s="19">
        <v>27</v>
      </c>
      <c r="J748" t="str">
        <f t="shared" si="11"/>
        <v>Adolescent</v>
      </c>
      <c r="K748" t="s">
        <v>29</v>
      </c>
    </row>
    <row r="749" spans="1:11" x14ac:dyDescent="0.25">
      <c r="A749">
        <v>748</v>
      </c>
      <c r="B749" s="19">
        <v>1</v>
      </c>
      <c r="C749" s="18">
        <v>81</v>
      </c>
      <c r="D749" s="18">
        <v>74</v>
      </c>
      <c r="E749" s="18">
        <v>41</v>
      </c>
      <c r="F749" s="18">
        <v>57</v>
      </c>
      <c r="G749" s="18">
        <v>46.3</v>
      </c>
      <c r="H749" s="2">
        <v>1.0960000000000001</v>
      </c>
      <c r="I749" s="19">
        <v>32</v>
      </c>
      <c r="J749" t="str">
        <f t="shared" si="11"/>
        <v>Middle Age</v>
      </c>
      <c r="K749" t="s">
        <v>30</v>
      </c>
    </row>
    <row r="750" spans="1:11" x14ac:dyDescent="0.25">
      <c r="A750">
        <v>749</v>
      </c>
      <c r="B750" s="19">
        <v>3</v>
      </c>
      <c r="C750" s="18">
        <v>187</v>
      </c>
      <c r="D750" s="18">
        <v>70</v>
      </c>
      <c r="E750" s="18">
        <v>22</v>
      </c>
      <c r="F750" s="18">
        <v>200</v>
      </c>
      <c r="G750" s="18">
        <v>36.4</v>
      </c>
      <c r="H750" s="2">
        <v>0.40799999999999997</v>
      </c>
      <c r="I750" s="19">
        <v>36</v>
      </c>
      <c r="J750" t="str">
        <f t="shared" si="11"/>
        <v>Middle Age</v>
      </c>
      <c r="K750" t="s">
        <v>29</v>
      </c>
    </row>
    <row r="751" spans="1:11" x14ac:dyDescent="0.25">
      <c r="A751">
        <v>750</v>
      </c>
      <c r="B751" s="19">
        <v>6</v>
      </c>
      <c r="C751" s="18">
        <v>162</v>
      </c>
      <c r="D751" s="18">
        <v>62</v>
      </c>
      <c r="E751" s="18">
        <v>0</v>
      </c>
      <c r="F751" s="18">
        <v>0</v>
      </c>
      <c r="G751" s="18">
        <v>24.3</v>
      </c>
      <c r="H751" s="2">
        <v>0.17799999999999999</v>
      </c>
      <c r="I751" s="19">
        <v>50</v>
      </c>
      <c r="J751" t="str">
        <f t="shared" si="11"/>
        <v>old</v>
      </c>
      <c r="K751" t="s">
        <v>29</v>
      </c>
    </row>
    <row r="752" spans="1:11" x14ac:dyDescent="0.25">
      <c r="A752">
        <v>751</v>
      </c>
      <c r="B752" s="19">
        <v>4</v>
      </c>
      <c r="C752" s="18">
        <v>136</v>
      </c>
      <c r="D752" s="18">
        <v>70</v>
      </c>
      <c r="E752" s="18">
        <v>0</v>
      </c>
      <c r="F752" s="18">
        <v>0</v>
      </c>
      <c r="G752" s="18">
        <v>31.2</v>
      </c>
      <c r="H752" s="2">
        <v>1.1819999999999999</v>
      </c>
      <c r="I752" s="19">
        <v>22</v>
      </c>
      <c r="J752" t="str">
        <f t="shared" si="11"/>
        <v>Adolescent</v>
      </c>
      <c r="K752" t="s">
        <v>29</v>
      </c>
    </row>
    <row r="753" spans="1:11" x14ac:dyDescent="0.25">
      <c r="A753">
        <v>752</v>
      </c>
      <c r="B753" s="19">
        <v>1</v>
      </c>
      <c r="C753" s="18">
        <v>121</v>
      </c>
      <c r="D753" s="18">
        <v>78</v>
      </c>
      <c r="E753" s="18">
        <v>39</v>
      </c>
      <c r="F753" s="18">
        <v>74</v>
      </c>
      <c r="G753" s="18">
        <v>39</v>
      </c>
      <c r="H753" s="2">
        <v>0.26100000000000001</v>
      </c>
      <c r="I753" s="19">
        <v>28</v>
      </c>
      <c r="J753" t="str">
        <f t="shared" si="11"/>
        <v>Adolescent</v>
      </c>
      <c r="K753" t="s">
        <v>30</v>
      </c>
    </row>
    <row r="754" spans="1:11" x14ac:dyDescent="0.25">
      <c r="A754">
        <v>753</v>
      </c>
      <c r="B754" s="19">
        <v>3</v>
      </c>
      <c r="C754" s="18">
        <v>108</v>
      </c>
      <c r="D754" s="18">
        <v>62</v>
      </c>
      <c r="E754" s="18">
        <v>24</v>
      </c>
      <c r="F754" s="18">
        <v>0</v>
      </c>
      <c r="G754" s="18">
        <v>26</v>
      </c>
      <c r="H754" s="2">
        <v>0.223</v>
      </c>
      <c r="I754" s="19">
        <v>25</v>
      </c>
      <c r="J754" t="str">
        <f t="shared" si="11"/>
        <v>Adolescent</v>
      </c>
      <c r="K754" t="s">
        <v>30</v>
      </c>
    </row>
    <row r="755" spans="1:11" x14ac:dyDescent="0.25">
      <c r="A755">
        <v>754</v>
      </c>
      <c r="B755" s="19">
        <v>0</v>
      </c>
      <c r="C755" s="18">
        <v>181</v>
      </c>
      <c r="D755" s="18">
        <v>88</v>
      </c>
      <c r="E755" s="18">
        <v>44</v>
      </c>
      <c r="F755" s="18">
        <v>510</v>
      </c>
      <c r="G755" s="18">
        <v>43.3</v>
      </c>
      <c r="H755" s="2">
        <v>0.222</v>
      </c>
      <c r="I755" s="19">
        <v>26</v>
      </c>
      <c r="J755" t="str">
        <f t="shared" si="11"/>
        <v>Adolescent</v>
      </c>
      <c r="K755" t="s">
        <v>29</v>
      </c>
    </row>
    <row r="756" spans="1:11" x14ac:dyDescent="0.25">
      <c r="A756">
        <v>755</v>
      </c>
      <c r="B756" s="19">
        <v>8</v>
      </c>
      <c r="C756" s="18">
        <v>154</v>
      </c>
      <c r="D756" s="18">
        <v>78</v>
      </c>
      <c r="E756" s="18">
        <v>32</v>
      </c>
      <c r="F756" s="18">
        <v>0</v>
      </c>
      <c r="G756" s="18">
        <v>32.4</v>
      </c>
      <c r="H756" s="2">
        <v>0.443</v>
      </c>
      <c r="I756" s="19">
        <v>45</v>
      </c>
      <c r="J756" t="str">
        <f t="shared" si="11"/>
        <v>Middle Age</v>
      </c>
      <c r="K756" t="s">
        <v>29</v>
      </c>
    </row>
    <row r="757" spans="1:11" x14ac:dyDescent="0.25">
      <c r="A757">
        <v>756</v>
      </c>
      <c r="B757" s="19">
        <v>1</v>
      </c>
      <c r="C757" s="18">
        <v>128</v>
      </c>
      <c r="D757" s="18">
        <v>88</v>
      </c>
      <c r="E757" s="18">
        <v>39</v>
      </c>
      <c r="F757" s="18">
        <v>110</v>
      </c>
      <c r="G757" s="18">
        <v>36.5</v>
      </c>
      <c r="H757" s="2">
        <v>1.0569999999999999</v>
      </c>
      <c r="I757" s="19">
        <v>37</v>
      </c>
      <c r="J757" t="str">
        <f t="shared" si="11"/>
        <v>Middle Age</v>
      </c>
      <c r="K757" t="s">
        <v>29</v>
      </c>
    </row>
    <row r="758" spans="1:11" x14ac:dyDescent="0.25">
      <c r="A758">
        <v>757</v>
      </c>
      <c r="B758" s="19">
        <v>7</v>
      </c>
      <c r="C758" s="18">
        <v>137</v>
      </c>
      <c r="D758" s="18">
        <v>90</v>
      </c>
      <c r="E758" s="18">
        <v>41</v>
      </c>
      <c r="F758" s="18">
        <v>0</v>
      </c>
      <c r="G758" s="18">
        <v>32</v>
      </c>
      <c r="H758" s="2">
        <v>0.39100000000000001</v>
      </c>
      <c r="I758" s="19">
        <v>39</v>
      </c>
      <c r="J758" t="str">
        <f t="shared" si="11"/>
        <v>Middle Age</v>
      </c>
      <c r="K758" t="s">
        <v>30</v>
      </c>
    </row>
    <row r="759" spans="1:11" x14ac:dyDescent="0.25">
      <c r="A759">
        <v>758</v>
      </c>
      <c r="B759" s="19">
        <v>0</v>
      </c>
      <c r="C759" s="18">
        <v>123</v>
      </c>
      <c r="D759" s="18">
        <v>72</v>
      </c>
      <c r="E759" s="18">
        <v>0</v>
      </c>
      <c r="F759" s="18">
        <v>0</v>
      </c>
      <c r="G759" s="18">
        <v>36.299999999999997</v>
      </c>
      <c r="H759" s="2">
        <v>0.25800000000000001</v>
      </c>
      <c r="I759" s="19">
        <v>52</v>
      </c>
      <c r="J759" t="str">
        <f t="shared" si="11"/>
        <v>old</v>
      </c>
      <c r="K759" t="s">
        <v>29</v>
      </c>
    </row>
    <row r="760" spans="1:11" x14ac:dyDescent="0.25">
      <c r="A760">
        <v>759</v>
      </c>
      <c r="B760" s="19">
        <v>1</v>
      </c>
      <c r="C760" s="18">
        <v>106</v>
      </c>
      <c r="D760" s="18">
        <v>76</v>
      </c>
      <c r="E760" s="18">
        <v>0</v>
      </c>
      <c r="F760" s="18">
        <v>0</v>
      </c>
      <c r="G760" s="18">
        <v>37.5</v>
      </c>
      <c r="H760" s="2">
        <v>0.19700000000000001</v>
      </c>
      <c r="I760" s="19">
        <v>26</v>
      </c>
      <c r="J760" t="str">
        <f t="shared" si="11"/>
        <v>Adolescent</v>
      </c>
      <c r="K760" t="s">
        <v>30</v>
      </c>
    </row>
    <row r="761" spans="1:11" x14ac:dyDescent="0.25">
      <c r="A761">
        <v>760</v>
      </c>
      <c r="B761" s="19">
        <v>6</v>
      </c>
      <c r="C761" s="18">
        <v>190</v>
      </c>
      <c r="D761" s="18">
        <v>92</v>
      </c>
      <c r="E761" s="18">
        <v>0</v>
      </c>
      <c r="F761" s="18">
        <v>0</v>
      </c>
      <c r="G761" s="18">
        <v>35.5</v>
      </c>
      <c r="H761" s="2">
        <v>0.27800000000000002</v>
      </c>
      <c r="I761" s="19">
        <v>66</v>
      </c>
      <c r="J761" t="str">
        <f t="shared" si="11"/>
        <v>old</v>
      </c>
      <c r="K761" t="s">
        <v>29</v>
      </c>
    </row>
    <row r="762" spans="1:11" x14ac:dyDescent="0.25">
      <c r="A762">
        <v>761</v>
      </c>
      <c r="B762" s="19">
        <v>2</v>
      </c>
      <c r="C762" s="18">
        <v>88</v>
      </c>
      <c r="D762" s="18">
        <v>58</v>
      </c>
      <c r="E762" s="18">
        <v>26</v>
      </c>
      <c r="F762" s="18">
        <v>16</v>
      </c>
      <c r="G762" s="18">
        <v>28.4</v>
      </c>
      <c r="H762" s="2">
        <v>0.76600000000000001</v>
      </c>
      <c r="I762" s="19">
        <v>22</v>
      </c>
      <c r="J762" t="str">
        <f t="shared" si="11"/>
        <v>Adolescent</v>
      </c>
      <c r="K762" t="s">
        <v>30</v>
      </c>
    </row>
    <row r="763" spans="1:11" x14ac:dyDescent="0.25">
      <c r="A763">
        <v>762</v>
      </c>
      <c r="B763" s="19">
        <v>9</v>
      </c>
      <c r="C763" s="18">
        <v>170</v>
      </c>
      <c r="D763" s="18">
        <v>74</v>
      </c>
      <c r="E763" s="18">
        <v>31</v>
      </c>
      <c r="F763" s="18">
        <v>0</v>
      </c>
      <c r="G763" s="18">
        <v>44</v>
      </c>
      <c r="H763" s="2">
        <v>0.40300000000000002</v>
      </c>
      <c r="I763" s="19">
        <v>43</v>
      </c>
      <c r="J763" t="str">
        <f t="shared" si="11"/>
        <v>Middle Age</v>
      </c>
      <c r="K763" t="s">
        <v>29</v>
      </c>
    </row>
    <row r="764" spans="1:11" x14ac:dyDescent="0.25">
      <c r="A764">
        <v>763</v>
      </c>
      <c r="B764" s="19">
        <v>9</v>
      </c>
      <c r="C764" s="18">
        <v>89</v>
      </c>
      <c r="D764" s="18">
        <v>62</v>
      </c>
      <c r="E764" s="18">
        <v>0</v>
      </c>
      <c r="F764" s="18">
        <v>0</v>
      </c>
      <c r="G764" s="18">
        <v>22.5</v>
      </c>
      <c r="H764" s="2">
        <v>0.14199999999999999</v>
      </c>
      <c r="I764" s="19">
        <v>33</v>
      </c>
      <c r="J764" t="str">
        <f t="shared" si="11"/>
        <v>Middle Age</v>
      </c>
      <c r="K764" t="s">
        <v>30</v>
      </c>
    </row>
    <row r="765" spans="1:11" x14ac:dyDescent="0.25">
      <c r="A765">
        <v>764</v>
      </c>
      <c r="B765" s="19">
        <v>10</v>
      </c>
      <c r="C765" s="18">
        <v>101</v>
      </c>
      <c r="D765" s="18">
        <v>76</v>
      </c>
      <c r="E765" s="18">
        <v>48</v>
      </c>
      <c r="F765" s="18">
        <v>180</v>
      </c>
      <c r="G765" s="18">
        <v>32.9</v>
      </c>
      <c r="H765" s="2">
        <v>0.17100000000000001</v>
      </c>
      <c r="I765" s="19">
        <v>63</v>
      </c>
      <c r="J765" t="str">
        <f t="shared" si="11"/>
        <v>old</v>
      </c>
      <c r="K765" t="s">
        <v>30</v>
      </c>
    </row>
    <row r="766" spans="1:11" x14ac:dyDescent="0.25">
      <c r="A766">
        <v>765</v>
      </c>
      <c r="B766" s="19">
        <v>2</v>
      </c>
      <c r="C766" s="18">
        <v>122</v>
      </c>
      <c r="D766" s="18">
        <v>70</v>
      </c>
      <c r="E766" s="18">
        <v>27</v>
      </c>
      <c r="F766" s="18">
        <v>0</v>
      </c>
      <c r="G766" s="18">
        <v>36.799999999999997</v>
      </c>
      <c r="H766" s="2">
        <v>0.34</v>
      </c>
      <c r="I766" s="19">
        <v>27</v>
      </c>
      <c r="J766" t="str">
        <f t="shared" si="11"/>
        <v>Adolescent</v>
      </c>
      <c r="K766" t="s">
        <v>30</v>
      </c>
    </row>
    <row r="767" spans="1:11" x14ac:dyDescent="0.25">
      <c r="A767">
        <v>766</v>
      </c>
      <c r="B767" s="19">
        <v>5</v>
      </c>
      <c r="C767" s="18">
        <v>121</v>
      </c>
      <c r="D767" s="18">
        <v>72</v>
      </c>
      <c r="E767" s="18">
        <v>23</v>
      </c>
      <c r="F767" s="18">
        <v>112</v>
      </c>
      <c r="G767" s="18">
        <v>26.2</v>
      </c>
      <c r="H767" s="2">
        <v>0.245</v>
      </c>
      <c r="I767" s="19">
        <v>30</v>
      </c>
      <c r="J767" t="str">
        <f t="shared" si="11"/>
        <v>Adolescent</v>
      </c>
      <c r="K767" t="s">
        <v>30</v>
      </c>
    </row>
    <row r="768" spans="1:11" x14ac:dyDescent="0.25">
      <c r="A768">
        <v>767</v>
      </c>
      <c r="B768" s="19">
        <v>1</v>
      </c>
      <c r="C768" s="18">
        <v>126</v>
      </c>
      <c r="D768" s="18">
        <v>60</v>
      </c>
      <c r="E768" s="18">
        <v>0</v>
      </c>
      <c r="F768" s="18">
        <v>0</v>
      </c>
      <c r="G768" s="18">
        <v>30.1</v>
      </c>
      <c r="H768" s="2">
        <v>0.34899999999999998</v>
      </c>
      <c r="I768" s="19">
        <v>47</v>
      </c>
      <c r="J768" t="str">
        <f t="shared" si="11"/>
        <v>Middle Age</v>
      </c>
      <c r="K768" t="s">
        <v>29</v>
      </c>
    </row>
    <row r="769" spans="1:11" x14ac:dyDescent="0.25">
      <c r="A769">
        <v>768</v>
      </c>
      <c r="B769" s="19">
        <v>1</v>
      </c>
      <c r="C769" s="18">
        <v>93</v>
      </c>
      <c r="D769" s="18">
        <v>70</v>
      </c>
      <c r="E769" s="18">
        <v>31</v>
      </c>
      <c r="F769" s="18">
        <v>0</v>
      </c>
      <c r="G769" s="18">
        <v>30.4</v>
      </c>
      <c r="H769" s="2">
        <v>0.315</v>
      </c>
      <c r="I769" s="19">
        <v>23</v>
      </c>
      <c r="J769" t="str">
        <f t="shared" si="11"/>
        <v>Adolescent</v>
      </c>
      <c r="K769" t="s">
        <v>30</v>
      </c>
    </row>
  </sheetData>
  <conditionalFormatting sqref="B2:D769 B1:C1 F1:K769">
    <cfRule type="containsBlanks" dxfId="6" priority="16">
      <formula>LEN(TRIM(B1))=0</formula>
    </cfRule>
  </conditionalFormatting>
  <conditionalFormatting sqref="A1:A769">
    <cfRule type="containsBlanks" dxfId="5" priority="15">
      <formula>LEN(TRIM(A1))=0</formula>
    </cfRule>
  </conditionalFormatting>
  <conditionalFormatting sqref="B1:B1048576">
    <cfRule type="dataBar" priority="11">
      <dataBar>
        <cfvo type="min"/>
        <cfvo type="max"/>
        <color rgb="FFFF555A"/>
      </dataBar>
      <extLst>
        <ext xmlns:x14="http://schemas.microsoft.com/office/spreadsheetml/2009/9/main" uri="{B025F937-C7B1-47D3-B67F-A62EFF666E3E}">
          <x14:id>{7381E62E-F6A4-4F16-AC3E-DEF4CF5E9CC8}</x14:id>
        </ext>
      </extLst>
    </cfRule>
  </conditionalFormatting>
  <conditionalFormatting sqref="C1:C1048576">
    <cfRule type="iconSet" priority="12">
      <iconSet iconSet="4RedToBlack">
        <cfvo type="percent" val="0"/>
        <cfvo type="percent" val="25"/>
        <cfvo type="percent" val="50"/>
        <cfvo type="percent" val="75"/>
      </iconSet>
    </cfRule>
  </conditionalFormatting>
  <conditionalFormatting sqref="K1:K1048576">
    <cfRule type="containsText" dxfId="4" priority="8" operator="containsText" text="Yes">
      <formula>NOT(ISERROR(SEARCH("Yes",K1)))</formula>
    </cfRule>
  </conditionalFormatting>
  <conditionalFormatting sqref="D2:D1048576">
    <cfRule type="cellIs" dxfId="3" priority="7" operator="greaterThanOrEqual">
      <formula>30</formula>
    </cfRule>
  </conditionalFormatting>
  <conditionalFormatting sqref="E2:E769">
    <cfRule type="top10" dxfId="2" priority="5" percent="1" rank="10"/>
  </conditionalFormatting>
  <conditionalFormatting sqref="F2:F769">
    <cfRule type="aboveAverage" dxfId="1" priority="4"/>
  </conditionalFormatting>
  <conditionalFormatting sqref="G1:G1048576">
    <cfRule type="aboveAverage" dxfId="0" priority="3"/>
  </conditionalFormatting>
  <conditionalFormatting sqref="H2:H769">
    <cfRule type="iconSet" priority="2">
      <iconSet iconSet="5Rating">
        <cfvo type="percent" val="0"/>
        <cfvo type="percent" val="20"/>
        <cfvo type="percent" val="40"/>
        <cfvo type="percent" val="60"/>
        <cfvo type="percent" val="80"/>
      </iconSet>
    </cfRule>
  </conditionalFormatting>
  <conditionalFormatting sqref="I1:I1048576">
    <cfRule type="colorScale" priority="1">
      <colorScale>
        <cfvo type="min"/>
        <cfvo type="max"/>
        <color rgb="FFFCFCFF"/>
        <color rgb="FFF8696B"/>
      </colorScale>
    </cfRule>
  </conditionalFormatting>
  <pageMargins left="0.7" right="0.7" top="0.33" bottom="0.31" header="0.17" footer="0.09"/>
  <pageSetup paperSize="9" scale="86" fitToHeight="0" orientation="landscape" r:id="rId1"/>
  <headerFoot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381E62E-F6A4-4F16-AC3E-DEF4CF5E9CC8}">
            <x14:dataBar minLength="0" maxLength="100" gradient="0">
              <x14:cfvo type="autoMin"/>
              <x14:cfvo type="autoMax"/>
              <x14:negativeFillColor rgb="FFFF0000"/>
              <x14:axisColor rgb="FF000000"/>
            </x14:dataBar>
          </x14:cfRule>
          <xm:sqref>B1:B1048576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
  <sheetViews>
    <sheetView zoomScale="75" zoomScaleNormal="75" workbookViewId="0">
      <selection activeCell="J12" sqref="J12"/>
    </sheetView>
  </sheetViews>
  <sheetFormatPr defaultRowHeight="15" x14ac:dyDescent="0.25"/>
  <cols>
    <col min="1" max="1" width="14" customWidth="1"/>
    <col min="2" max="2" width="14" bestFit="1" customWidth="1"/>
    <col min="3" max="3" width="14.85546875" bestFit="1" customWidth="1"/>
    <col min="4" max="4" width="16.85546875" bestFit="1" customWidth="1"/>
    <col min="5" max="5" width="17.140625" bestFit="1" customWidth="1"/>
    <col min="6" max="6" width="14.5703125" bestFit="1" customWidth="1"/>
    <col min="7" max="7" width="14.85546875" bestFit="1" customWidth="1"/>
    <col min="8" max="8" width="21.85546875" customWidth="1"/>
    <col min="9" max="9" width="13.28515625" customWidth="1"/>
    <col min="10" max="11" width="28.5703125" customWidth="1"/>
  </cols>
  <sheetData>
    <row r="1" spans="1:11" s="1" customFormat="1" ht="32.25" customHeight="1" x14ac:dyDescent="0.25">
      <c r="A1" s="10" t="s">
        <v>39</v>
      </c>
      <c r="B1" s="9"/>
      <c r="C1" s="9"/>
      <c r="D1" s="9"/>
      <c r="E1" s="9"/>
      <c r="F1" s="9"/>
      <c r="G1" s="9"/>
      <c r="H1" s="9"/>
      <c r="I1" s="9"/>
      <c r="J1" s="9"/>
      <c r="K1" s="9"/>
    </row>
    <row r="2" spans="1:11" s="7" customFormat="1" ht="39" customHeight="1" x14ac:dyDescent="0.25">
      <c r="A2" s="8" t="s">
        <v>36</v>
      </c>
      <c r="B2" s="8" t="s">
        <v>0</v>
      </c>
      <c r="C2" s="8" t="s">
        <v>1</v>
      </c>
      <c r="D2" s="8" t="s">
        <v>2</v>
      </c>
      <c r="E2" s="8" t="s">
        <v>3</v>
      </c>
      <c r="F2" s="8" t="s">
        <v>4</v>
      </c>
      <c r="G2" s="8" t="s">
        <v>5</v>
      </c>
      <c r="H2" s="12" t="s">
        <v>6</v>
      </c>
      <c r="I2" s="8" t="s">
        <v>7</v>
      </c>
      <c r="J2" s="8" t="s">
        <v>37</v>
      </c>
      <c r="K2" s="8" t="s">
        <v>38</v>
      </c>
    </row>
    <row r="3" spans="1:11" s="1" customFormat="1" ht="26.25" customHeight="1" x14ac:dyDescent="0.25">
      <c r="A3" s="13" t="s">
        <v>17</v>
      </c>
      <c r="B3" s="14">
        <f>MAX(Table1[Pregnancies])</f>
        <v>17</v>
      </c>
      <c r="C3" s="14">
        <f>MAX(Table1[Glucose])</f>
        <v>199</v>
      </c>
      <c r="D3" s="14">
        <f>MAX(Table1[BloodPressure])</f>
        <v>122</v>
      </c>
      <c r="E3" s="14">
        <f>MAX(Table1[SkinThickness])</f>
        <v>99</v>
      </c>
      <c r="F3" s="14">
        <f>MAX(Table1[Insulin])</f>
        <v>846</v>
      </c>
      <c r="G3" s="14">
        <f>MAX(Table1[BMI])</f>
        <v>67.099999999999994</v>
      </c>
      <c r="H3" s="15">
        <f>MAX(Table1[DiabetesPedigreeFunction])</f>
        <v>2.42</v>
      </c>
      <c r="I3" s="14">
        <f>MAX(Table1[Age])</f>
        <v>81</v>
      </c>
      <c r="J3" s="11"/>
      <c r="K3" s="11"/>
    </row>
    <row r="4" spans="1:11" s="1" customFormat="1" ht="26.25" customHeight="1" x14ac:dyDescent="0.25">
      <c r="A4" s="13" t="s">
        <v>18</v>
      </c>
      <c r="B4" s="14">
        <f>MIN(Table1[Pregnancies])</f>
        <v>0</v>
      </c>
      <c r="C4" s="14">
        <f>MIN(Table1[Glucose])</f>
        <v>0</v>
      </c>
      <c r="D4" s="14">
        <f>MIN(Table1[BloodPressure])</f>
        <v>0</v>
      </c>
      <c r="E4" s="14">
        <f>MIN(Table1[SkinThickness])</f>
        <v>0</v>
      </c>
      <c r="F4" s="14">
        <f>MIN(Table1[Insulin])</f>
        <v>0</v>
      </c>
      <c r="G4" s="14">
        <f>MIN(Table1[BMI])</f>
        <v>0</v>
      </c>
      <c r="H4" s="15">
        <f>MIN(Table1[DiabetesPedigreeFunction])</f>
        <v>7.8E-2</v>
      </c>
      <c r="I4" s="14">
        <f>MIN(Table1[Age])</f>
        <v>21</v>
      </c>
      <c r="J4" s="11"/>
      <c r="K4" s="11"/>
    </row>
    <row r="5" spans="1:11" s="1" customFormat="1" ht="26.25" customHeight="1" x14ac:dyDescent="0.25">
      <c r="A5" s="13" t="s">
        <v>19</v>
      </c>
      <c r="B5" s="16">
        <f>AVERAGE(Table1[Pregnancies])</f>
        <v>3.8450520833333335</v>
      </c>
      <c r="C5" s="16">
        <f>AVERAGE(Table1[Glucose])</f>
        <v>120.89453125</v>
      </c>
      <c r="D5" s="16">
        <f>AVERAGE(Table1[BloodPressure])</f>
        <v>69.10546875</v>
      </c>
      <c r="E5" s="16">
        <f>AVERAGE(Table1[SkinThickness])</f>
        <v>20.536458333333332</v>
      </c>
      <c r="F5" s="16">
        <f>AVERAGE(Table1[Insulin])</f>
        <v>79.799479166666671</v>
      </c>
      <c r="G5" s="16">
        <f>AVERAGE(Table1[BMI])</f>
        <v>31.992578124999977</v>
      </c>
      <c r="H5" s="15">
        <f>AVERAGE(Table1[DiabetesPedigreeFunction])</f>
        <v>0.4718763020833327</v>
      </c>
      <c r="I5" s="16">
        <f>AVERAGE(Table1[Age])</f>
        <v>33.240885416666664</v>
      </c>
      <c r="J5" s="11"/>
      <c r="K5" s="11"/>
    </row>
    <row r="6" spans="1:11" s="1" customFormat="1" ht="26.25" customHeight="1" x14ac:dyDescent="0.25">
      <c r="A6" s="13" t="s">
        <v>21</v>
      </c>
      <c r="B6" s="14">
        <f>COUNT(Table1[Pregnancies])</f>
        <v>768</v>
      </c>
      <c r="C6" s="14">
        <f>COUNT(Table1[Glucose])</f>
        <v>768</v>
      </c>
      <c r="D6" s="14">
        <f>COUNT(Table1[BloodPressure])</f>
        <v>768</v>
      </c>
      <c r="E6" s="14">
        <f>COUNT(Table1[SkinThickness])</f>
        <v>768</v>
      </c>
      <c r="F6" s="14">
        <f>COUNT(Table1[Insulin])</f>
        <v>768</v>
      </c>
      <c r="G6" s="14">
        <f>COUNT(Table1[BMI])</f>
        <v>768</v>
      </c>
      <c r="H6" s="14">
        <f>COUNT(Table1[DiabetesPedigreeFunction])</f>
        <v>768</v>
      </c>
      <c r="I6" s="14">
        <f>COUNT(Table1[Age])</f>
        <v>768</v>
      </c>
      <c r="J6" s="11"/>
      <c r="K6" s="11"/>
    </row>
    <row r="7" spans="1:11" s="1" customFormat="1" ht="26.25" customHeight="1" x14ac:dyDescent="0.25">
      <c r="A7" s="13" t="s">
        <v>20</v>
      </c>
      <c r="B7" s="17">
        <f>SUM(Table1[Pregnancies])</f>
        <v>2953</v>
      </c>
      <c r="C7" s="17">
        <f>SUM(Table1[Glucose])</f>
        <v>92847</v>
      </c>
      <c r="D7" s="17">
        <f>SUM(Table1[BloodPressure])</f>
        <v>53073</v>
      </c>
      <c r="E7" s="17">
        <f>SUM(Table1[SkinThickness])</f>
        <v>15772</v>
      </c>
      <c r="F7" s="17">
        <f>SUM(Table1[Insulin])</f>
        <v>61286</v>
      </c>
      <c r="G7" s="17">
        <f>SUM(Table1[BMI])</f>
        <v>24570.299999999981</v>
      </c>
      <c r="H7" s="17">
        <f>SUM(Table1[DiabetesPedigreeFunction])</f>
        <v>362.4009999999995</v>
      </c>
      <c r="I7" s="17">
        <f>SUM(Table1[Age])</f>
        <v>25529</v>
      </c>
      <c r="J7" s="11"/>
      <c r="K7" s="11"/>
    </row>
  </sheetData>
  <pageMargins left="0.7" right="0.7" top="0.75" bottom="0.75" header="0.3" footer="0.3"/>
  <pageSetup paperSize="9" scale="66" fitToHeight="0" orientation="landscape" r:id="rId1"/>
  <headerFooter>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span">
          <x14:colorSeries rgb="FF376092"/>
          <x14:colorNegative rgb="FFD00000"/>
          <x14:colorAxis rgb="FF000000"/>
          <x14:colorMarkers rgb="FFD00000"/>
          <x14:colorFirst rgb="FFD00000"/>
          <x14:colorLast rgb="FFD00000"/>
          <x14:colorHigh rgb="FFD00000"/>
          <x14:colorLow rgb="FFD00000"/>
          <x14:sparklines>
            <x14:sparkline>
              <xm:f>Diabetes_Statistics!C3:J3</xm:f>
              <xm:sqref>K3</xm:sqref>
            </x14:sparkline>
            <x14:sparkline>
              <xm:f>Diabetes_Statistics!C4:J4</xm:f>
              <xm:sqref>K4</xm:sqref>
            </x14:sparkline>
            <x14:sparkline>
              <xm:f>Diabetes_Statistics!C5:J5</xm:f>
              <xm:sqref>K5</xm:sqref>
            </x14:sparkline>
            <x14:sparkline>
              <xm:f>Diabetes_Statistics!C6:J6</xm:f>
              <xm:sqref>K6</xm:sqref>
            </x14:sparkline>
            <x14:sparkline>
              <xm:f>Diabetes_Statistics!C7:J7</xm:f>
              <xm:sqref>K7</xm:sqref>
            </x14:sparkline>
          </x14:sparklines>
        </x14:sparklineGroup>
        <x14:sparklineGroup displayEmptyCellsAs="span">
          <x14:colorSeries theme="3"/>
          <x14:colorNegative theme="9"/>
          <x14:colorAxis rgb="FF000000"/>
          <x14:colorMarkers theme="8"/>
          <x14:colorFirst theme="4"/>
          <x14:colorLast theme="5"/>
          <x14:colorHigh theme="6"/>
          <x14:colorLow theme="7"/>
          <x14:sparklines>
            <x14:sparkline>
              <xm:f>Diabetes_Statistics!B3:K3</xm:f>
              <xm:sqref>J3</xm:sqref>
            </x14:sparkline>
            <x14:sparkline>
              <xm:f>Diabetes_Statistics!B4:K4</xm:f>
              <xm:sqref>J4</xm:sqref>
            </x14:sparkline>
            <x14:sparkline>
              <xm:f>Diabetes_Statistics!B5:K5</xm:f>
              <xm:sqref>J5</xm:sqref>
            </x14:sparkline>
            <x14:sparkline>
              <xm:f>Diabetes_Statistics!B6:K6</xm:f>
              <xm:sqref>J6</xm:sqref>
            </x14:sparkline>
            <x14:sparkline>
              <xm:f>Diabetes_Statistics!B7:K7</xm:f>
              <xm:sqref>J7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71"/>
  <sheetViews>
    <sheetView zoomScale="62" zoomScaleNormal="62" workbookViewId="0">
      <selection activeCell="N25" sqref="N25"/>
    </sheetView>
  </sheetViews>
  <sheetFormatPr defaultRowHeight="15" x14ac:dyDescent="0.25"/>
  <cols>
    <col min="1" max="1" width="13.140625" customWidth="1"/>
    <col min="2" max="2" width="11.140625" customWidth="1"/>
    <col min="3" max="3" width="20.140625" customWidth="1"/>
    <col min="4" max="4" width="20.7109375" customWidth="1"/>
    <col min="5" max="5" width="13.7109375" customWidth="1"/>
    <col min="6" max="6" width="14.85546875" customWidth="1"/>
    <col min="7" max="7" width="8.7109375" customWidth="1"/>
    <col min="8" max="8" width="13.7109375" customWidth="1"/>
    <col min="9" max="9" width="6" customWidth="1"/>
    <col min="10" max="10" width="14.85546875" customWidth="1"/>
    <col min="11" max="11" width="6" customWidth="1"/>
    <col min="12" max="12" width="16.140625" customWidth="1"/>
    <col min="13" max="13" width="25.140625" customWidth="1"/>
    <col min="14" max="14" width="25.85546875" customWidth="1"/>
    <col min="15" max="15" width="18.7109375" customWidth="1"/>
    <col min="16" max="16" width="19.85546875" customWidth="1"/>
    <col min="17" max="39" width="3" customWidth="1"/>
    <col min="40" max="137" width="4" customWidth="1"/>
    <col min="138" max="138" width="11.28515625" bestFit="1" customWidth="1"/>
  </cols>
  <sheetData>
    <row r="3" spans="1:2" x14ac:dyDescent="0.25">
      <c r="A3" s="4" t="s">
        <v>31</v>
      </c>
      <c r="B3" t="s">
        <v>34</v>
      </c>
    </row>
    <row r="4" spans="1:2" x14ac:dyDescent="0.25">
      <c r="A4" s="5" t="s">
        <v>13</v>
      </c>
      <c r="B4" s="3">
        <v>417</v>
      </c>
    </row>
    <row r="5" spans="1:2" x14ac:dyDescent="0.25">
      <c r="A5" s="5" t="s">
        <v>14</v>
      </c>
      <c r="B5" s="3">
        <v>262</v>
      </c>
    </row>
    <row r="6" spans="1:2" x14ac:dyDescent="0.25">
      <c r="A6" s="5" t="s">
        <v>15</v>
      </c>
      <c r="B6" s="3">
        <v>89</v>
      </c>
    </row>
    <row r="7" spans="1:2" x14ac:dyDescent="0.25">
      <c r="A7" s="5" t="s">
        <v>10</v>
      </c>
      <c r="B7" s="3">
        <v>768</v>
      </c>
    </row>
    <row r="10" spans="1:2" x14ac:dyDescent="0.25">
      <c r="A10" s="4" t="s">
        <v>31</v>
      </c>
      <c r="B10" t="s">
        <v>25</v>
      </c>
    </row>
    <row r="11" spans="1:2" x14ac:dyDescent="0.25">
      <c r="A11" s="5" t="s">
        <v>13</v>
      </c>
      <c r="B11" s="3">
        <v>417</v>
      </c>
    </row>
    <row r="12" spans="1:2" x14ac:dyDescent="0.25">
      <c r="A12" s="5" t="s">
        <v>14</v>
      </c>
      <c r="B12" s="3">
        <v>262</v>
      </c>
    </row>
    <row r="13" spans="1:2" x14ac:dyDescent="0.25">
      <c r="A13" s="5" t="s">
        <v>15</v>
      </c>
      <c r="B13" s="3">
        <v>89</v>
      </c>
    </row>
    <row r="14" spans="1:2" x14ac:dyDescent="0.25">
      <c r="A14" s="5" t="s">
        <v>10</v>
      </c>
      <c r="B14" s="3">
        <v>768</v>
      </c>
    </row>
    <row r="17" spans="1:4" x14ac:dyDescent="0.25">
      <c r="A17" s="4" t="s">
        <v>31</v>
      </c>
      <c r="B17" t="s">
        <v>24</v>
      </c>
    </row>
    <row r="18" spans="1:4" x14ac:dyDescent="0.25">
      <c r="A18" s="5" t="s">
        <v>13</v>
      </c>
      <c r="B18" s="3">
        <v>417</v>
      </c>
    </row>
    <row r="19" spans="1:4" x14ac:dyDescent="0.25">
      <c r="A19" s="5" t="s">
        <v>14</v>
      </c>
      <c r="B19" s="3">
        <v>262</v>
      </c>
    </row>
    <row r="20" spans="1:4" x14ac:dyDescent="0.25">
      <c r="A20" s="5" t="s">
        <v>15</v>
      </c>
      <c r="B20" s="3">
        <v>89</v>
      </c>
    </row>
    <row r="21" spans="1:4" x14ac:dyDescent="0.25">
      <c r="A21" s="5" t="s">
        <v>10</v>
      </c>
      <c r="B21" s="3">
        <v>768</v>
      </c>
    </row>
    <row r="27" spans="1:4" x14ac:dyDescent="0.25">
      <c r="A27" s="4" t="s">
        <v>31</v>
      </c>
      <c r="B27" t="s">
        <v>32</v>
      </c>
    </row>
    <row r="28" spans="1:4" x14ac:dyDescent="0.25">
      <c r="A28" s="5" t="s">
        <v>13</v>
      </c>
      <c r="B28" s="6">
        <v>0.4468273381294966</v>
      </c>
    </row>
    <row r="29" spans="1:4" x14ac:dyDescent="0.25">
      <c r="A29" s="5" t="s">
        <v>14</v>
      </c>
      <c r="B29" s="6">
        <v>0.50263358778625977</v>
      </c>
    </row>
    <row r="30" spans="1:4" x14ac:dyDescent="0.25">
      <c r="A30" s="5" t="s">
        <v>15</v>
      </c>
      <c r="B30" s="6">
        <v>0.49869662921348329</v>
      </c>
    </row>
    <row r="31" spans="1:4" x14ac:dyDescent="0.25">
      <c r="A31" s="5" t="s">
        <v>10</v>
      </c>
      <c r="B31" s="6">
        <v>0.47187630208333281</v>
      </c>
      <c r="C31" s="3"/>
      <c r="D31" s="3"/>
    </row>
    <row r="32" spans="1:4" x14ac:dyDescent="0.25">
      <c r="A32" s="5"/>
      <c r="B32" s="3"/>
      <c r="C32" s="3"/>
      <c r="D32" s="3"/>
    </row>
    <row r="33" spans="1:6" x14ac:dyDescent="0.25">
      <c r="A33" s="5"/>
      <c r="B33" s="3"/>
      <c r="C33" s="3"/>
      <c r="D33" s="3"/>
    </row>
    <row r="34" spans="1:6" x14ac:dyDescent="0.25">
      <c r="A34" s="5"/>
      <c r="B34" s="3"/>
      <c r="C34" s="3"/>
      <c r="D34" s="3"/>
    </row>
    <row r="35" spans="1:6" x14ac:dyDescent="0.25">
      <c r="A35" s="5"/>
      <c r="B35" s="3"/>
      <c r="C35" s="3"/>
      <c r="D35" s="3"/>
    </row>
    <row r="36" spans="1:6" x14ac:dyDescent="0.25">
      <c r="A36" s="5"/>
      <c r="B36" s="3"/>
      <c r="C36" s="3"/>
      <c r="D36" s="3"/>
    </row>
    <row r="37" spans="1:6" x14ac:dyDescent="0.25">
      <c r="A37" s="5"/>
      <c r="B37" s="3"/>
      <c r="C37" s="3"/>
      <c r="D37" s="3"/>
    </row>
    <row r="38" spans="1:6" x14ac:dyDescent="0.25">
      <c r="A38" s="4" t="s">
        <v>9</v>
      </c>
      <c r="B38" t="s">
        <v>23</v>
      </c>
      <c r="C38" t="s">
        <v>26</v>
      </c>
      <c r="D38" t="s">
        <v>27</v>
      </c>
      <c r="E38" t="s">
        <v>28</v>
      </c>
      <c r="F38" t="s">
        <v>11</v>
      </c>
    </row>
    <row r="39" spans="1:6" x14ac:dyDescent="0.25">
      <c r="A39" s="5" t="s">
        <v>13</v>
      </c>
      <c r="B39" s="3">
        <v>13061.29999999999</v>
      </c>
      <c r="C39" s="3">
        <v>9089</v>
      </c>
      <c r="D39" s="3">
        <v>27240</v>
      </c>
      <c r="E39" s="3">
        <v>35156</v>
      </c>
      <c r="F39" s="3">
        <v>47611</v>
      </c>
    </row>
    <row r="40" spans="1:6" x14ac:dyDescent="0.25">
      <c r="A40" s="5" t="s">
        <v>14</v>
      </c>
      <c r="B40" s="3">
        <v>8812.0999999999931</v>
      </c>
      <c r="C40" s="3">
        <v>5288</v>
      </c>
      <c r="D40" s="3">
        <v>18858</v>
      </c>
      <c r="E40" s="3">
        <v>18643</v>
      </c>
      <c r="F40" s="3">
        <v>32816</v>
      </c>
    </row>
    <row r="41" spans="1:6" x14ac:dyDescent="0.25">
      <c r="A41" s="5" t="s">
        <v>15</v>
      </c>
      <c r="B41" s="3">
        <v>2696.8999999999992</v>
      </c>
      <c r="C41" s="3">
        <v>1395</v>
      </c>
      <c r="D41" s="3">
        <v>6975</v>
      </c>
      <c r="E41" s="3">
        <v>7487</v>
      </c>
      <c r="F41" s="3">
        <v>12420</v>
      </c>
    </row>
    <row r="42" spans="1:6" x14ac:dyDescent="0.25">
      <c r="A42" s="5" t="s">
        <v>10</v>
      </c>
      <c r="B42" s="3">
        <v>24570.299999999981</v>
      </c>
      <c r="C42" s="3">
        <v>15772</v>
      </c>
      <c r="D42" s="3">
        <v>53073</v>
      </c>
      <c r="E42" s="3">
        <v>61286</v>
      </c>
      <c r="F42" s="3">
        <v>92847</v>
      </c>
    </row>
    <row r="52" spans="1:5" x14ac:dyDescent="0.25">
      <c r="A52" s="4" t="s">
        <v>34</v>
      </c>
      <c r="B52" s="4" t="s">
        <v>16</v>
      </c>
    </row>
    <row r="53" spans="1:5" x14ac:dyDescent="0.25">
      <c r="A53" s="4" t="s">
        <v>0</v>
      </c>
      <c r="B53" t="s">
        <v>13</v>
      </c>
      <c r="C53" t="s">
        <v>14</v>
      </c>
      <c r="D53" t="s">
        <v>15</v>
      </c>
      <c r="E53" t="s">
        <v>10</v>
      </c>
    </row>
    <row r="54" spans="1:5" x14ac:dyDescent="0.25">
      <c r="A54" s="5">
        <v>0</v>
      </c>
      <c r="B54" s="3">
        <v>88</v>
      </c>
      <c r="C54" s="3">
        <v>17</v>
      </c>
      <c r="D54" s="3">
        <v>6</v>
      </c>
      <c r="E54" s="3">
        <v>111</v>
      </c>
    </row>
    <row r="55" spans="1:5" x14ac:dyDescent="0.25">
      <c r="A55" s="5">
        <v>1</v>
      </c>
      <c r="B55" s="3">
        <v>107</v>
      </c>
      <c r="C55" s="3">
        <v>24</v>
      </c>
      <c r="D55" s="3">
        <v>4</v>
      </c>
      <c r="E55" s="3">
        <v>135</v>
      </c>
    </row>
    <row r="56" spans="1:5" x14ac:dyDescent="0.25">
      <c r="A56" s="5">
        <v>2</v>
      </c>
      <c r="B56" s="3">
        <v>90</v>
      </c>
      <c r="C56" s="3">
        <v>6</v>
      </c>
      <c r="D56" s="3">
        <v>7</v>
      </c>
      <c r="E56" s="3">
        <v>103</v>
      </c>
    </row>
    <row r="57" spans="1:5" x14ac:dyDescent="0.25">
      <c r="A57" s="5">
        <v>3</v>
      </c>
      <c r="B57" s="3">
        <v>55</v>
      </c>
      <c r="C57" s="3">
        <v>17</v>
      </c>
      <c r="D57" s="3">
        <v>3</v>
      </c>
      <c r="E57" s="3">
        <v>75</v>
      </c>
    </row>
    <row r="58" spans="1:5" x14ac:dyDescent="0.25">
      <c r="A58" s="5">
        <v>4</v>
      </c>
      <c r="B58" s="3">
        <v>36</v>
      </c>
      <c r="C58" s="3">
        <v>26</v>
      </c>
      <c r="D58" s="3">
        <v>6</v>
      </c>
      <c r="E58" s="3">
        <v>68</v>
      </c>
    </row>
    <row r="59" spans="1:5" x14ac:dyDescent="0.25">
      <c r="A59" s="5">
        <v>5</v>
      </c>
      <c r="B59" s="3">
        <v>20</v>
      </c>
      <c r="C59" s="3">
        <v>25</v>
      </c>
      <c r="D59" s="3">
        <v>12</v>
      </c>
      <c r="E59" s="3">
        <v>57</v>
      </c>
    </row>
    <row r="60" spans="1:5" x14ac:dyDescent="0.25">
      <c r="A60" s="5">
        <v>6</v>
      </c>
      <c r="B60" s="3">
        <v>15</v>
      </c>
      <c r="C60" s="3">
        <v>24</v>
      </c>
      <c r="D60" s="3">
        <v>11</v>
      </c>
      <c r="E60" s="3">
        <v>50</v>
      </c>
    </row>
    <row r="61" spans="1:5" x14ac:dyDescent="0.25">
      <c r="A61" s="5">
        <v>7</v>
      </c>
      <c r="B61" s="3">
        <v>2</v>
      </c>
      <c r="C61" s="3">
        <v>35</v>
      </c>
      <c r="D61" s="3">
        <v>8</v>
      </c>
      <c r="E61" s="3">
        <v>45</v>
      </c>
    </row>
    <row r="62" spans="1:5" x14ac:dyDescent="0.25">
      <c r="A62" s="5">
        <v>8</v>
      </c>
      <c r="B62" s="3">
        <v>1</v>
      </c>
      <c r="C62" s="3">
        <v>25</v>
      </c>
      <c r="D62" s="3">
        <v>12</v>
      </c>
      <c r="E62" s="3">
        <v>38</v>
      </c>
    </row>
    <row r="63" spans="1:5" x14ac:dyDescent="0.25">
      <c r="A63" s="5">
        <v>9</v>
      </c>
      <c r="B63" s="3">
        <v>1</v>
      </c>
      <c r="C63" s="3">
        <v>21</v>
      </c>
      <c r="D63" s="3">
        <v>6</v>
      </c>
      <c r="E63" s="3">
        <v>28</v>
      </c>
    </row>
    <row r="64" spans="1:5" x14ac:dyDescent="0.25">
      <c r="A64" s="5">
        <v>10</v>
      </c>
      <c r="B64" s="3">
        <v>2</v>
      </c>
      <c r="C64" s="3">
        <v>16</v>
      </c>
      <c r="D64" s="3">
        <v>6</v>
      </c>
      <c r="E64" s="3">
        <v>24</v>
      </c>
    </row>
    <row r="65" spans="1:5" x14ac:dyDescent="0.25">
      <c r="A65" s="5">
        <v>11</v>
      </c>
      <c r="B65" s="3"/>
      <c r="C65" s="3">
        <v>7</v>
      </c>
      <c r="D65" s="3">
        <v>4</v>
      </c>
      <c r="E65" s="3">
        <v>11</v>
      </c>
    </row>
    <row r="66" spans="1:5" x14ac:dyDescent="0.25">
      <c r="A66" s="5">
        <v>12</v>
      </c>
      <c r="B66" s="3"/>
      <c r="C66" s="3">
        <v>7</v>
      </c>
      <c r="D66" s="3">
        <v>2</v>
      </c>
      <c r="E66" s="3">
        <v>9</v>
      </c>
    </row>
    <row r="67" spans="1:5" x14ac:dyDescent="0.25">
      <c r="A67" s="5">
        <v>13</v>
      </c>
      <c r="B67" s="3"/>
      <c r="C67" s="3">
        <v>8</v>
      </c>
      <c r="D67" s="3">
        <v>2</v>
      </c>
      <c r="E67" s="3">
        <v>10</v>
      </c>
    </row>
    <row r="68" spans="1:5" x14ac:dyDescent="0.25">
      <c r="A68" s="5">
        <v>14</v>
      </c>
      <c r="B68" s="3"/>
      <c r="C68" s="3">
        <v>2</v>
      </c>
      <c r="D68" s="3"/>
      <c r="E68" s="3">
        <v>2</v>
      </c>
    </row>
    <row r="69" spans="1:5" x14ac:dyDescent="0.25">
      <c r="A69" s="5">
        <v>15</v>
      </c>
      <c r="B69" s="3"/>
      <c r="C69" s="3">
        <v>1</v>
      </c>
      <c r="D69" s="3"/>
      <c r="E69" s="3">
        <v>1</v>
      </c>
    </row>
    <row r="70" spans="1:5" x14ac:dyDescent="0.25">
      <c r="A70" s="5">
        <v>17</v>
      </c>
      <c r="B70" s="3"/>
      <c r="C70" s="3">
        <v>1</v>
      </c>
      <c r="D70" s="3"/>
      <c r="E70" s="3">
        <v>1</v>
      </c>
    </row>
    <row r="71" spans="1:5" x14ac:dyDescent="0.25">
      <c r="A71" s="5" t="s">
        <v>10</v>
      </c>
      <c r="B71" s="3">
        <v>417</v>
      </c>
      <c r="C71" s="3">
        <v>262</v>
      </c>
      <c r="D71" s="3">
        <v>89</v>
      </c>
      <c r="E71" s="3">
        <v>768</v>
      </c>
    </row>
  </sheetData>
  <pageMargins left="0.28000000000000003" right="0.33" top="0.75" bottom="0.57999999999999996" header="0.37" footer="0.3"/>
  <pageSetup paperSize="9" scale="67" fitToHeight="0" orientation="landscape" r:id="rId7"/>
  <headerFooter>
    <oddFooter>Page &amp;P of &amp;N</oddFooter>
  </headerFooter>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tabSelected="1" zoomScale="65" zoomScaleNormal="65" workbookViewId="0">
      <selection sqref="A1:R3"/>
    </sheetView>
  </sheetViews>
  <sheetFormatPr defaultRowHeight="15" x14ac:dyDescent="0.25"/>
  <cols>
    <col min="1" max="3" width="12.7109375" customWidth="1"/>
    <col min="4" max="17" width="11.7109375" customWidth="1"/>
    <col min="18" max="18" width="11" customWidth="1"/>
    <col min="19" max="19" width="0" hidden="1" customWidth="1"/>
  </cols>
  <sheetData>
    <row r="1" spans="1:18" ht="27.95" customHeight="1" x14ac:dyDescent="0.25">
      <c r="A1" s="20" t="s">
        <v>35</v>
      </c>
      <c r="B1" s="20"/>
      <c r="C1" s="20"/>
      <c r="D1" s="20"/>
      <c r="E1" s="20"/>
      <c r="F1" s="20"/>
      <c r="G1" s="20"/>
      <c r="H1" s="20"/>
      <c r="I1" s="20"/>
      <c r="J1" s="20"/>
      <c r="K1" s="20"/>
      <c r="L1" s="20"/>
      <c r="M1" s="20"/>
      <c r="N1" s="20"/>
      <c r="O1" s="20"/>
      <c r="P1" s="20"/>
      <c r="Q1" s="20"/>
      <c r="R1" s="20"/>
    </row>
    <row r="2" spans="1:18" ht="27.95" customHeight="1" x14ac:dyDescent="0.25">
      <c r="A2" s="20"/>
      <c r="B2" s="20"/>
      <c r="C2" s="20"/>
      <c r="D2" s="20"/>
      <c r="E2" s="20"/>
      <c r="F2" s="20"/>
      <c r="G2" s="20"/>
      <c r="H2" s="20"/>
      <c r="I2" s="20"/>
      <c r="J2" s="20"/>
      <c r="K2" s="20"/>
      <c r="L2" s="20"/>
      <c r="M2" s="20"/>
      <c r="N2" s="20"/>
      <c r="O2" s="20"/>
      <c r="P2" s="20"/>
      <c r="Q2" s="20"/>
      <c r="R2" s="20"/>
    </row>
    <row r="3" spans="1:18" ht="27.95" customHeight="1" x14ac:dyDescent="0.25">
      <c r="A3" s="20"/>
      <c r="B3" s="20"/>
      <c r="C3" s="20"/>
      <c r="D3" s="20"/>
      <c r="E3" s="20"/>
      <c r="F3" s="20"/>
      <c r="G3" s="20"/>
      <c r="H3" s="20"/>
      <c r="I3" s="20"/>
      <c r="J3" s="20"/>
      <c r="K3" s="20"/>
      <c r="L3" s="20"/>
      <c r="M3" s="20"/>
      <c r="N3" s="20"/>
      <c r="O3" s="20"/>
      <c r="P3" s="20"/>
      <c r="Q3" s="20"/>
      <c r="R3" s="20"/>
    </row>
    <row r="5" spans="1:18" ht="21.95" customHeight="1" x14ac:dyDescent="0.25"/>
    <row r="6" spans="1:18" ht="21.95" customHeight="1" x14ac:dyDescent="0.25"/>
    <row r="7" spans="1:18" ht="21.95" customHeight="1" x14ac:dyDescent="0.25"/>
    <row r="8" spans="1:18" ht="21.95" customHeight="1" x14ac:dyDescent="0.25"/>
    <row r="9" spans="1:18" ht="21.95" customHeight="1" x14ac:dyDescent="0.25"/>
    <row r="10" spans="1:18" ht="21.95" customHeight="1" x14ac:dyDescent="0.25"/>
    <row r="11" spans="1:18" ht="21.95" customHeight="1" x14ac:dyDescent="0.25"/>
    <row r="12" spans="1:18" ht="21.95" customHeight="1" x14ac:dyDescent="0.25"/>
    <row r="13" spans="1:18" ht="21.95" customHeight="1" x14ac:dyDescent="0.25"/>
    <row r="14" spans="1:18" ht="21.95" customHeight="1" x14ac:dyDescent="0.25"/>
    <row r="15" spans="1:18" ht="20.100000000000001" customHeight="1" x14ac:dyDescent="0.25"/>
    <row r="16" spans="1:18" ht="21.95" customHeight="1" x14ac:dyDescent="0.25"/>
    <row r="17" ht="21.95" customHeight="1" x14ac:dyDescent="0.25"/>
    <row r="18" ht="21.95" customHeight="1" x14ac:dyDescent="0.25"/>
    <row r="19" ht="21.95" customHeight="1" x14ac:dyDescent="0.25"/>
    <row r="20" ht="21.95" customHeight="1" x14ac:dyDescent="0.25"/>
    <row r="21" ht="21.95" customHeight="1" x14ac:dyDescent="0.25"/>
    <row r="22" ht="21.95" customHeight="1" x14ac:dyDescent="0.25"/>
    <row r="23" ht="21.95" customHeight="1" x14ac:dyDescent="0.25"/>
    <row r="24" ht="21.95" customHeight="1" x14ac:dyDescent="0.25"/>
  </sheetData>
  <mergeCells count="1">
    <mergeCell ref="A1:R3"/>
  </mergeCells>
  <pageMargins left="0.24" right="0.1" top="0.42" bottom="0.53" header="0.3" footer="0.3"/>
  <pageSetup paperSize="9" scale="66" orientation="landscape" r:id="rId1"/>
  <headerFooter>
    <oddFooter>Page &amp;P of &amp;N</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Diabetes</vt:lpstr>
      <vt:lpstr>Diabetes_WorkingSheet</vt:lpstr>
      <vt:lpstr>Diabetes_Conditional_Formating</vt:lpstr>
      <vt:lpstr>Diabetes_Statistics</vt:lpstr>
      <vt:lpstr>Pivot_Table</vt:lpstr>
      <vt:lpstr>Dashboard</vt:lpstr>
      <vt:lpstr>Diabetes_Conditional_Formating!Print_Titles</vt:lpstr>
      <vt:lpstr>Diabetes_WorkingSheet!Print_Titles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Batool_AlShareef</dc:creator>
  <cp:lastModifiedBy>USER</cp:lastModifiedBy>
  <cp:lastPrinted>2023-10-13T21:27:01Z</cp:lastPrinted>
  <dcterms:created xsi:type="dcterms:W3CDTF">2023-10-10T08:18:01Z</dcterms:created>
  <dcterms:modified xsi:type="dcterms:W3CDTF">2023-10-13T21:27:54Z</dcterms:modified>
</cp:coreProperties>
</file>