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atox\Desktop\"/>
    </mc:Choice>
  </mc:AlternateContent>
  <xr:revisionPtr revIDLastSave="0" documentId="13_ncr:1_{63C84701-D7FF-4CF3-B051-0B6068C28A9B}" xr6:coauthVersionLast="47" xr6:coauthVersionMax="47" xr10:uidLastSave="{00000000-0000-0000-0000-000000000000}"/>
  <bookViews>
    <workbookView xWindow="-120" yWindow="-120" windowWidth="29040" windowHeight="15840" tabRatio="718" activeTab="5" xr2:uid="{00000000-000D-0000-FFFF-FFFF00000000}"/>
  </bookViews>
  <sheets>
    <sheet name="Początek" sheetId="1" r:id="rId1"/>
    <sheet name="Tabela przestawna" sheetId="10" r:id="rId2"/>
    <sheet name="Obliczenia" sheetId="12" r:id="rId3"/>
    <sheet name="Analiza" sheetId="14" r:id="rId4"/>
    <sheet name="Wykresy rozdziałow" sheetId="15" r:id="rId5"/>
    <sheet name="Test normalnosci" sheetId="16" r:id="rId6"/>
  </sheets>
  <calcPr calcId="18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6" l="1"/>
  <c r="H5" i="16"/>
  <c r="H7" i="16"/>
  <c r="H12" i="16"/>
  <c r="H13" i="16"/>
  <c r="E13" i="16"/>
  <c r="E12" i="16"/>
  <c r="E7" i="16"/>
  <c r="E5" i="16"/>
  <c r="E4" i="16"/>
  <c r="B13" i="16"/>
  <c r="B12" i="16"/>
  <c r="B7" i="16"/>
  <c r="B5" i="16"/>
  <c r="B4" i="16"/>
  <c r="L4" i="15" l="1" a="1"/>
  <c r="L4" i="15" s="1"/>
  <c r="H18" i="15" a="1"/>
  <c r="H18" i="15" s="1"/>
  <c r="H4" i="15" a="1"/>
  <c r="H4" i="15" s="1"/>
  <c r="L7" i="15" l="1"/>
  <c r="L19" i="15"/>
  <c r="L17" i="15"/>
  <c r="L6" i="15"/>
  <c r="L16" i="15"/>
  <c r="L15" i="15"/>
  <c r="L13" i="15"/>
  <c r="L11" i="15"/>
  <c r="L9" i="15"/>
  <c r="L21" i="15"/>
  <c r="L5" i="15"/>
  <c r="L18" i="15"/>
  <c r="L14" i="15"/>
  <c r="L12" i="15"/>
  <c r="L10" i="15"/>
  <c r="L8" i="15"/>
  <c r="L20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8" i="15"/>
  <c r="H9" i="15"/>
  <c r="H7" i="15"/>
  <c r="H6" i="15"/>
  <c r="H13" i="15"/>
  <c r="H12" i="15"/>
  <c r="H11" i="15"/>
  <c r="H10" i="15"/>
  <c r="H5" i="15"/>
  <c r="C12" i="12"/>
  <c r="D12" i="12"/>
  <c r="E12" i="12"/>
  <c r="F12" i="12"/>
  <c r="B12" i="12"/>
  <c r="C11" i="12"/>
  <c r="D11" i="12"/>
  <c r="E11" i="12"/>
  <c r="F11" i="12"/>
  <c r="B11" i="12"/>
  <c r="C10" i="12"/>
  <c r="D10" i="12"/>
  <c r="E10" i="12"/>
  <c r="F10" i="12"/>
  <c r="B10" i="12"/>
  <c r="C9" i="12"/>
  <c r="D9" i="12"/>
  <c r="E9" i="12"/>
  <c r="F9" i="12"/>
  <c r="B9" i="12"/>
  <c r="C8" i="12"/>
  <c r="D8" i="12"/>
  <c r="E8" i="12"/>
  <c r="F8" i="12"/>
  <c r="B8" i="12"/>
  <c r="C7" i="12"/>
  <c r="D7" i="12"/>
  <c r="E7" i="12"/>
  <c r="F7" i="12"/>
  <c r="B7" i="12"/>
</calcChain>
</file>

<file path=xl/sharedStrings.xml><?xml version="1.0" encoding="utf-8"?>
<sst xmlns="http://schemas.openxmlformats.org/spreadsheetml/2006/main" count="159" uniqueCount="50">
  <si>
    <t>Rok</t>
  </si>
  <si>
    <t>Źródło</t>
  </si>
  <si>
    <t>Etykiety wierszy</t>
  </si>
  <si>
    <t>Suma końcowa</t>
  </si>
  <si>
    <t>Etykiety kolumn</t>
  </si>
  <si>
    <t>Kwartał</t>
  </si>
  <si>
    <t>Przedmiot</t>
  </si>
  <si>
    <t>1 m2 powierzchni</t>
  </si>
  <si>
    <t>I</t>
  </si>
  <si>
    <t>II</t>
  </si>
  <si>
    <t>III</t>
  </si>
  <si>
    <t>IV</t>
  </si>
  <si>
    <t>Cena</t>
  </si>
  <si>
    <t>Suma z Cena</t>
  </si>
  <si>
    <t>Średnia z Cena</t>
  </si>
  <si>
    <t>Wartości</t>
  </si>
  <si>
    <t>Minimum z Cena</t>
  </si>
  <si>
    <t>Maksimum z Cena</t>
  </si>
  <si>
    <t>Kwartał I</t>
  </si>
  <si>
    <t>Kwartał II</t>
  </si>
  <si>
    <t>Kwartał III</t>
  </si>
  <si>
    <t>Kwartał IV</t>
  </si>
  <si>
    <t>Moda Cena</t>
  </si>
  <si>
    <t>Kurtoza Cena</t>
  </si>
  <si>
    <t>Skośność Cena</t>
  </si>
  <si>
    <t>Pierwszy kwartyl Cena</t>
  </si>
  <si>
    <t>Drugi kwartyl Cena</t>
  </si>
  <si>
    <t>Trzeci kwartyl Cena</t>
  </si>
  <si>
    <t>Odchylenie standardowe z Cena</t>
  </si>
  <si>
    <t>Przedział 1</t>
  </si>
  <si>
    <t>Przedział 2</t>
  </si>
  <si>
    <t>Przedział 3</t>
  </si>
  <si>
    <t>Częstość</t>
  </si>
  <si>
    <t>Zbiór danych (koszyk)</t>
  </si>
  <si>
    <t>Łączna wartość %</t>
  </si>
  <si>
    <t>Więcej</t>
  </si>
  <si>
    <t>Test normalności rozkładu</t>
  </si>
  <si>
    <t xml:space="preserve">Średnia </t>
  </si>
  <si>
    <t>Błąd standardowy</t>
  </si>
  <si>
    <t>Mediana</t>
  </si>
  <si>
    <t>Wariancja próbki</t>
  </si>
  <si>
    <t xml:space="preserve">Maksimum </t>
  </si>
  <si>
    <t>Minimum</t>
  </si>
  <si>
    <t>Suma</t>
  </si>
  <si>
    <t>Licznik</t>
  </si>
  <si>
    <t>Odchylenie standardowe</t>
  </si>
  <si>
    <t>Cena 1 m2 powierzchni użytkowej budynku mieszkalnego oddanego do użytkowania od 2016r do 2021r w wybranym kwartale</t>
  </si>
  <si>
    <t xml:space="preserve">Kurtoza </t>
  </si>
  <si>
    <t xml:space="preserve">Skośność </t>
  </si>
  <si>
    <t>Kurtoza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</si>
</sst>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#,##0.00\ &quot;zł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4"/>
      <color theme="10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2" fillId="7" borderId="0" applyNumberFormat="0" applyBorder="0" applyAlignment="0" applyProtection="0"/>
    <xf numFmtId="9" fontId="9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7" fillId="3" borderId="0" xfId="2" applyFont="1" applyFill="1"/>
    <xf numFmtId="0" fontId="0" fillId="0" borderId="0" xfId="0" pivotButton="1"/>
    <xf numFmtId="44" fontId="4" fillId="0" borderId="0" xfId="1" applyNumberFormat="1" applyFill="1"/>
    <xf numFmtId="44" fontId="0" fillId="0" borderId="0" xfId="0" applyNumberFormat="1" applyFill="1"/>
    <xf numFmtId="0" fontId="0" fillId="0" borderId="0" xfId="0" applyFill="1"/>
    <xf numFmtId="164" fontId="0" fillId="0" borderId="0" xfId="0" applyNumberFormat="1"/>
    <xf numFmtId="0" fontId="3" fillId="0" borderId="0" xfId="3" applyFill="1" applyAlignment="1">
      <alignment horizontal="center"/>
    </xf>
    <xf numFmtId="44" fontId="3" fillId="0" borderId="0" xfId="3" applyNumberFormat="1" applyFill="1"/>
    <xf numFmtId="0" fontId="4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4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4" applyFill="1" applyAlignment="1">
      <alignment horizontal="center"/>
    </xf>
    <xf numFmtId="44" fontId="3" fillId="0" borderId="0" xfId="4" applyNumberFormat="1" applyFill="1" applyAlignment="1">
      <alignment horizontal="center"/>
    </xf>
    <xf numFmtId="0" fontId="0" fillId="0" borderId="0" xfId="0" applyBorder="1"/>
    <xf numFmtId="0" fontId="0" fillId="0" borderId="0" xfId="0" pivotButton="1" applyBorder="1"/>
    <xf numFmtId="0" fontId="0" fillId="6" borderId="0" xfId="0" applyFill="1" applyBorder="1" applyAlignment="1">
      <alignment horizontal="left"/>
    </xf>
    <xf numFmtId="164" fontId="0" fillId="6" borderId="0" xfId="0" applyNumberFormat="1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0" borderId="0" xfId="0" applyFill="1" applyBorder="1"/>
    <xf numFmtId="2" fontId="0" fillId="6" borderId="0" xfId="0" applyNumberFormat="1" applyFill="1" applyBorder="1" applyAlignment="1">
      <alignment horizontal="left"/>
    </xf>
    <xf numFmtId="0" fontId="0" fillId="6" borderId="0" xfId="0" applyFill="1" applyAlignment="1">
      <alignment horizontal="left"/>
    </xf>
    <xf numFmtId="0" fontId="2" fillId="7" borderId="0" xfId="5" applyBorder="1" applyAlignment="1">
      <alignment horizontal="left"/>
    </xf>
    <xf numFmtId="0" fontId="11" fillId="8" borderId="2" xfId="0" applyFont="1" applyFill="1" applyBorder="1"/>
    <xf numFmtId="0" fontId="11" fillId="8" borderId="2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" fontId="0" fillId="6" borderId="0" xfId="0" applyNumberFormat="1" applyFill="1" applyAlignment="1">
      <alignment horizontal="left"/>
    </xf>
    <xf numFmtId="164" fontId="0" fillId="6" borderId="0" xfId="0" applyNumberFormat="1" applyFill="1"/>
    <xf numFmtId="2" fontId="0" fillId="6" borderId="0" xfId="0" applyNumberFormat="1" applyFill="1"/>
    <xf numFmtId="2" fontId="0" fillId="0" borderId="0" xfId="0" applyNumberFormat="1"/>
    <xf numFmtId="0" fontId="10" fillId="0" borderId="0" xfId="0" applyFont="1" applyFill="1" applyAlignment="1">
      <alignment horizontal="center"/>
    </xf>
    <xf numFmtId="164" fontId="0" fillId="0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10" fontId="0" fillId="0" borderId="0" xfId="0" applyNumberFormat="1" applyAlignment="1">
      <alignment horizontal="right"/>
    </xf>
    <xf numFmtId="10" fontId="0" fillId="6" borderId="0" xfId="0" applyNumberFormat="1" applyFill="1" applyAlignment="1">
      <alignment horizontal="right"/>
    </xf>
    <xf numFmtId="10" fontId="0" fillId="0" borderId="0" xfId="0" applyNumberFormat="1"/>
    <xf numFmtId="0" fontId="12" fillId="10" borderId="3" xfId="0" applyFont="1" applyFill="1" applyBorder="1" applyAlignment="1">
      <alignment horizontal="center"/>
    </xf>
    <xf numFmtId="0" fontId="0" fillId="0" borderId="4" xfId="0" applyBorder="1" applyAlignment="1"/>
    <xf numFmtId="0" fontId="11" fillId="0" borderId="2" xfId="0" applyFont="1" applyFill="1" applyBorder="1" applyAlignment="1">
      <alignment horizontal="center" vertical="center"/>
    </xf>
    <xf numFmtId="2" fontId="0" fillId="0" borderId="0" xfId="0" applyNumberFormat="1" applyFill="1"/>
    <xf numFmtId="9" fontId="0" fillId="0" borderId="0" xfId="0" applyNumberFormat="1"/>
    <xf numFmtId="0" fontId="0" fillId="0" borderId="0" xfId="0" applyFill="1" applyAlignment="1">
      <alignment horizontal="right"/>
    </xf>
    <xf numFmtId="2" fontId="0" fillId="6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9" fontId="0" fillId="6" borderId="0" xfId="6" applyFont="1" applyFill="1" applyAlignment="1">
      <alignment horizontal="center"/>
    </xf>
    <xf numFmtId="10" fontId="0" fillId="6" borderId="0" xfId="6" applyNumberFormat="1" applyFont="1" applyFill="1" applyAlignment="1">
      <alignment horizontal="center"/>
    </xf>
    <xf numFmtId="9" fontId="0" fillId="6" borderId="0" xfId="0" applyNumberFormat="1" applyFill="1" applyAlignment="1">
      <alignment horizontal="center"/>
    </xf>
    <xf numFmtId="9" fontId="0" fillId="6" borderId="0" xfId="6" applyFont="1" applyFill="1" applyAlignment="1">
      <alignment horizontal="right"/>
    </xf>
    <xf numFmtId="0" fontId="6" fillId="0" borderId="0" xfId="0" applyFont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2" fillId="7" borderId="0" xfId="5" applyBorder="1" applyAlignment="1">
      <alignment horizontal="center"/>
    </xf>
    <xf numFmtId="0" fontId="1" fillId="7" borderId="0" xfId="5" applyFont="1" applyBorder="1" applyAlignment="1">
      <alignment horizontal="center"/>
    </xf>
    <xf numFmtId="0" fontId="2" fillId="14" borderId="0" xfId="5" applyFill="1" applyBorder="1" applyAlignment="1">
      <alignment horizontal="center"/>
    </xf>
    <xf numFmtId="2" fontId="0" fillId="6" borderId="0" xfId="0" applyNumberFormat="1" applyFill="1" applyBorder="1" applyAlignment="1">
      <alignment horizontal="right"/>
    </xf>
    <xf numFmtId="0" fontId="11" fillId="8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left"/>
    </xf>
    <xf numFmtId="0" fontId="1" fillId="14" borderId="0" xfId="5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2" fontId="0" fillId="0" borderId="0" xfId="0" applyNumberFormat="1" applyAlignment="1">
      <alignment horizontal="right"/>
    </xf>
  </cellXfs>
  <cellStyles count="7">
    <cellStyle name="20% — akcent 1" xfId="5" builtinId="30"/>
    <cellStyle name="20% — akcent 2" xfId="3" builtinId="34"/>
    <cellStyle name="20% — akcent 3" xfId="1" builtinId="38"/>
    <cellStyle name="40% — akcent 4" xfId="4" builtinId="43"/>
    <cellStyle name="Hiperłącze" xfId="2" builtinId="8"/>
    <cellStyle name="Normalny" xfId="0" builtinId="0"/>
    <cellStyle name="Procentowy" xfId="6" builtinId="5"/>
  </cellStyles>
  <dxfs count="17"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34" formatCode="_-* #,##0.00\ &quot;zł&quot;_-;\-* #,##0.00\ &quot;zł&quot;_-;_-* &quot;-&quot;??\ &quot;zł&quot;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Analiza!$B$1</c:f>
              <c:strCache>
                <c:ptCount val="1"/>
                <c:pt idx="0">
                  <c:v>Kwartał 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Analiza!$A$2:$A$10</c:f>
              <c:strCache>
                <c:ptCount val="9"/>
                <c:pt idx="0">
                  <c:v>Średnia z Cena</c:v>
                </c:pt>
                <c:pt idx="1">
                  <c:v>Odchylenie standardowe z Cena</c:v>
                </c:pt>
                <c:pt idx="2">
                  <c:v>Minimum z Cena</c:v>
                </c:pt>
                <c:pt idx="3">
                  <c:v>Maksimum z Cena</c:v>
                </c:pt>
                <c:pt idx="4">
                  <c:v>Kurtoza Cena</c:v>
                </c:pt>
                <c:pt idx="5">
                  <c:v>Skośność Cena</c:v>
                </c:pt>
                <c:pt idx="6">
                  <c:v>Pierwszy kwartyl Cena</c:v>
                </c:pt>
                <c:pt idx="7">
                  <c:v>Drugi kwartyl Cena</c:v>
                </c:pt>
                <c:pt idx="8">
                  <c:v>Trzeci kwartyl Cena</c:v>
                </c:pt>
              </c:strCache>
            </c:strRef>
          </c:cat>
          <c:val>
            <c:numRef>
              <c:f>Analiza!$B$2:$B$10</c:f>
              <c:numCache>
                <c:formatCode>0.00</c:formatCode>
                <c:ptCount val="9"/>
                <c:pt idx="0">
                  <c:v>4438.666666666667</c:v>
                </c:pt>
                <c:pt idx="1">
                  <c:v>295.67797798731254</c:v>
                </c:pt>
                <c:pt idx="2">
                  <c:v>4132</c:v>
                </c:pt>
                <c:pt idx="3">
                  <c:v>4944</c:v>
                </c:pt>
                <c:pt idx="4">
                  <c:v>-1.8133552584072561</c:v>
                </c:pt>
                <c:pt idx="5">
                  <c:v>8.3109457385173913E-4</c:v>
                </c:pt>
                <c:pt idx="6">
                  <c:v>4177</c:v>
                </c:pt>
                <c:pt idx="7">
                  <c:v>4388</c:v>
                </c:pt>
                <c:pt idx="8" formatCode="General">
                  <c:v>4424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6-4DAC-A2B9-2836F3AF6328}"/>
            </c:ext>
          </c:extLst>
        </c:ser>
        <c:ser>
          <c:idx val="1"/>
          <c:order val="1"/>
          <c:tx>
            <c:strRef>
              <c:f>Analiza!$C$1</c:f>
              <c:strCache>
                <c:ptCount val="1"/>
                <c:pt idx="0">
                  <c:v>Kwartał II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Analiza!$A$2:$A$10</c:f>
              <c:strCache>
                <c:ptCount val="9"/>
                <c:pt idx="0">
                  <c:v>Średnia z Cena</c:v>
                </c:pt>
                <c:pt idx="1">
                  <c:v>Odchylenie standardowe z Cena</c:v>
                </c:pt>
                <c:pt idx="2">
                  <c:v>Minimum z Cena</c:v>
                </c:pt>
                <c:pt idx="3">
                  <c:v>Maksimum z Cena</c:v>
                </c:pt>
                <c:pt idx="4">
                  <c:v>Kurtoza Cena</c:v>
                </c:pt>
                <c:pt idx="5">
                  <c:v>Skośność Cena</c:v>
                </c:pt>
                <c:pt idx="6">
                  <c:v>Pierwszy kwartyl Cena</c:v>
                </c:pt>
                <c:pt idx="7">
                  <c:v>Drugi kwartyl Cena</c:v>
                </c:pt>
                <c:pt idx="8">
                  <c:v>Trzeci kwartyl Cena</c:v>
                </c:pt>
              </c:strCache>
            </c:strRef>
          </c:cat>
          <c:val>
            <c:numRef>
              <c:f>Analiza!$C$2:$C$10</c:f>
              <c:numCache>
                <c:formatCode>0.00</c:formatCode>
                <c:ptCount val="9"/>
                <c:pt idx="0">
                  <c:v>4494.5</c:v>
                </c:pt>
                <c:pt idx="1">
                  <c:v>467.8075458989519</c:v>
                </c:pt>
                <c:pt idx="2">
                  <c:v>4014</c:v>
                </c:pt>
                <c:pt idx="3">
                  <c:v>5112</c:v>
                </c:pt>
                <c:pt idx="4">
                  <c:v>0.97907023194021825</c:v>
                </c:pt>
                <c:pt idx="5">
                  <c:v>1.1491561848428071</c:v>
                </c:pt>
                <c:pt idx="6">
                  <c:v>4063</c:v>
                </c:pt>
                <c:pt idx="7">
                  <c:v>4294</c:v>
                </c:pt>
                <c:pt idx="8" formatCode="General">
                  <c:v>4484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D6-4DAC-A2B9-2836F3AF6328}"/>
            </c:ext>
          </c:extLst>
        </c:ser>
        <c:ser>
          <c:idx val="2"/>
          <c:order val="2"/>
          <c:tx>
            <c:strRef>
              <c:f>Analiza!$D$1</c:f>
              <c:strCache>
                <c:ptCount val="1"/>
                <c:pt idx="0">
                  <c:v>Kwartał III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Analiza!$A$2:$A$10</c:f>
              <c:strCache>
                <c:ptCount val="9"/>
                <c:pt idx="0">
                  <c:v>Średnia z Cena</c:v>
                </c:pt>
                <c:pt idx="1">
                  <c:v>Odchylenie standardowe z Cena</c:v>
                </c:pt>
                <c:pt idx="2">
                  <c:v>Minimum z Cena</c:v>
                </c:pt>
                <c:pt idx="3">
                  <c:v>Maksimum z Cena</c:v>
                </c:pt>
                <c:pt idx="4">
                  <c:v>Kurtoza Cena</c:v>
                </c:pt>
                <c:pt idx="5">
                  <c:v>Skośność Cena</c:v>
                </c:pt>
                <c:pt idx="6">
                  <c:v>Pierwszy kwartyl Cena</c:v>
                </c:pt>
                <c:pt idx="7">
                  <c:v>Drugi kwartyl Cena</c:v>
                </c:pt>
                <c:pt idx="8">
                  <c:v>Trzeci kwartyl Cena</c:v>
                </c:pt>
              </c:strCache>
            </c:strRef>
          </c:cat>
          <c:val>
            <c:numRef>
              <c:f>Analiza!$D$2:$D$10</c:f>
              <c:numCache>
                <c:formatCode>0.00</c:formatCode>
                <c:ptCount val="9"/>
                <c:pt idx="0">
                  <c:v>4528</c:v>
                </c:pt>
                <c:pt idx="1">
                  <c:v>532.06390593611968</c:v>
                </c:pt>
                <c:pt idx="2">
                  <c:v>3976</c:v>
                </c:pt>
                <c:pt idx="3">
                  <c:v>5347</c:v>
                </c:pt>
                <c:pt idx="4">
                  <c:v>1.5640662861151498</c:v>
                </c:pt>
                <c:pt idx="5">
                  <c:v>1.1459197332630353</c:v>
                </c:pt>
                <c:pt idx="6">
                  <c:v>4097</c:v>
                </c:pt>
                <c:pt idx="7">
                  <c:v>4376</c:v>
                </c:pt>
                <c:pt idx="8" formatCode="General">
                  <c:v>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D6-4DAC-A2B9-2836F3AF6328}"/>
            </c:ext>
          </c:extLst>
        </c:ser>
        <c:ser>
          <c:idx val="3"/>
          <c:order val="3"/>
          <c:tx>
            <c:strRef>
              <c:f>Analiza!$E$1</c:f>
              <c:strCache>
                <c:ptCount val="1"/>
                <c:pt idx="0">
                  <c:v>Kwartał IV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Analiza!$A$2:$A$10</c:f>
              <c:strCache>
                <c:ptCount val="9"/>
                <c:pt idx="0">
                  <c:v>Średnia z Cena</c:v>
                </c:pt>
                <c:pt idx="1">
                  <c:v>Odchylenie standardowe z Cena</c:v>
                </c:pt>
                <c:pt idx="2">
                  <c:v>Minimum z Cena</c:v>
                </c:pt>
                <c:pt idx="3">
                  <c:v>Maksimum z Cena</c:v>
                </c:pt>
                <c:pt idx="4">
                  <c:v>Kurtoza Cena</c:v>
                </c:pt>
                <c:pt idx="5">
                  <c:v>Skośność Cena</c:v>
                </c:pt>
                <c:pt idx="6">
                  <c:v>Pierwszy kwartyl Cena</c:v>
                </c:pt>
                <c:pt idx="7">
                  <c:v>Drugi kwartyl Cena</c:v>
                </c:pt>
                <c:pt idx="8">
                  <c:v>Trzeci kwartyl Cena</c:v>
                </c:pt>
              </c:strCache>
            </c:strRef>
          </c:cat>
          <c:val>
            <c:numRef>
              <c:f>Analiza!$E$2:$E$10</c:f>
              <c:numCache>
                <c:formatCode>0.00</c:formatCode>
                <c:ptCount val="9"/>
                <c:pt idx="0">
                  <c:v>4504.5</c:v>
                </c:pt>
                <c:pt idx="1">
                  <c:v>485.74345080505202</c:v>
                </c:pt>
                <c:pt idx="2">
                  <c:v>4000</c:v>
                </c:pt>
                <c:pt idx="3">
                  <c:v>5134</c:v>
                </c:pt>
                <c:pt idx="4">
                  <c:v>-0.33522050116337976</c:v>
                </c:pt>
                <c:pt idx="5">
                  <c:v>1.0365446241327299</c:v>
                </c:pt>
                <c:pt idx="6">
                  <c:v>4139</c:v>
                </c:pt>
                <c:pt idx="7">
                  <c:v>4145</c:v>
                </c:pt>
                <c:pt idx="8" formatCode="General">
                  <c:v>4597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D6-4DAC-A2B9-2836F3AF63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588086640"/>
        <c:axId val="588086968"/>
      </c:barChart>
      <c:catAx>
        <c:axId val="58808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8086968"/>
        <c:crosses val="autoZero"/>
        <c:auto val="1"/>
        <c:lblAlgn val="ctr"/>
        <c:lblOffset val="100"/>
        <c:noMultiLvlLbl val="0"/>
      </c:catAx>
      <c:valAx>
        <c:axId val="58808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80866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Kwartał</a:t>
            </a:r>
            <a:r>
              <a:rPr lang="pl-PL" baseline="0"/>
              <a:t> I - Histogram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rozdziałow'!$H$3</c:f>
              <c:strCache>
                <c:ptCount val="1"/>
                <c:pt idx="0">
                  <c:v>Częstość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'Wykresy rozdziałow'!$G$4:$G$13</c:f>
              <c:numCache>
                <c:formatCode>0.00</c:formatCode>
                <c:ptCount val="10"/>
                <c:pt idx="0">
                  <c:v>4100</c:v>
                </c:pt>
                <c:pt idx="1">
                  <c:v>4200</c:v>
                </c:pt>
                <c:pt idx="2">
                  <c:v>4300</c:v>
                </c:pt>
                <c:pt idx="3">
                  <c:v>4400</c:v>
                </c:pt>
                <c:pt idx="4">
                  <c:v>4500</c:v>
                </c:pt>
                <c:pt idx="5">
                  <c:v>4600</c:v>
                </c:pt>
                <c:pt idx="6">
                  <c:v>4700</c:v>
                </c:pt>
                <c:pt idx="7">
                  <c:v>4800</c:v>
                </c:pt>
                <c:pt idx="8">
                  <c:v>4900</c:v>
                </c:pt>
                <c:pt idx="9">
                  <c:v>5000</c:v>
                </c:pt>
              </c:numCache>
            </c:numRef>
          </c:cat>
          <c:val>
            <c:numRef>
              <c:f>'Wykresy rozdziałow'!$H$4:$H$13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D-4977-B674-B44FA0C3A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369984"/>
        <c:axId val="729370312"/>
      </c:barChart>
      <c:lineChart>
        <c:grouping val="standard"/>
        <c:varyColors val="0"/>
        <c:ser>
          <c:idx val="1"/>
          <c:order val="1"/>
          <c:tx>
            <c:strRef>
              <c:f>'Wykresy rozdziałow'!$I$3</c:f>
              <c:strCache>
                <c:ptCount val="1"/>
                <c:pt idx="0">
                  <c:v>Łączna wartość %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numRef>
              <c:f>'Wykresy rozdziałow'!$G$4:$G$13</c:f>
              <c:numCache>
                <c:formatCode>0.00</c:formatCode>
                <c:ptCount val="10"/>
                <c:pt idx="0">
                  <c:v>4100</c:v>
                </c:pt>
                <c:pt idx="1">
                  <c:v>4200</c:v>
                </c:pt>
                <c:pt idx="2">
                  <c:v>4300</c:v>
                </c:pt>
                <c:pt idx="3">
                  <c:v>4400</c:v>
                </c:pt>
                <c:pt idx="4">
                  <c:v>4500</c:v>
                </c:pt>
                <c:pt idx="5">
                  <c:v>4600</c:v>
                </c:pt>
                <c:pt idx="6">
                  <c:v>4700</c:v>
                </c:pt>
                <c:pt idx="7">
                  <c:v>4800</c:v>
                </c:pt>
                <c:pt idx="8">
                  <c:v>4900</c:v>
                </c:pt>
                <c:pt idx="9">
                  <c:v>5000</c:v>
                </c:pt>
              </c:numCache>
            </c:numRef>
          </c:cat>
          <c:val>
            <c:numRef>
              <c:f>'Wykresy rozdziałow'!$I$4:$I$13</c:f>
              <c:numCache>
                <c:formatCode>0.00%</c:formatCode>
                <c:ptCount val="10"/>
                <c:pt idx="0" formatCode="0%">
                  <c:v>0</c:v>
                </c:pt>
                <c:pt idx="1">
                  <c:v>0.33333000000000002</c:v>
                </c:pt>
                <c:pt idx="2">
                  <c:v>0.33333000000000002</c:v>
                </c:pt>
                <c:pt idx="3">
                  <c:v>0.49999000000000005</c:v>
                </c:pt>
                <c:pt idx="4">
                  <c:v>0.66665600000000003</c:v>
                </c:pt>
                <c:pt idx="5">
                  <c:v>0.83332260000000002</c:v>
                </c:pt>
                <c:pt idx="6">
                  <c:v>0.83331999999999995</c:v>
                </c:pt>
                <c:pt idx="7">
                  <c:v>0.83331999999999995</c:v>
                </c:pt>
                <c:pt idx="8">
                  <c:v>0.83331999999999995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FD-4977-B674-B44FA0C3A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233944"/>
        <c:axId val="870231976"/>
      </c:lineChart>
      <c:catAx>
        <c:axId val="729369984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9370312"/>
        <c:crosses val="autoZero"/>
        <c:auto val="1"/>
        <c:lblAlgn val="ctr"/>
        <c:lblOffset val="100"/>
        <c:noMultiLvlLbl val="0"/>
      </c:catAx>
      <c:valAx>
        <c:axId val="72937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9369984"/>
        <c:crosses val="autoZero"/>
        <c:crossBetween val="between"/>
      </c:valAx>
      <c:valAx>
        <c:axId val="87023197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0233944"/>
        <c:crosses val="max"/>
        <c:crossBetween val="between"/>
      </c:valAx>
      <c:catAx>
        <c:axId val="87023394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870231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Kwartał</a:t>
            </a:r>
            <a:r>
              <a:rPr lang="pl-PL" baseline="0"/>
              <a:t> II- </a:t>
            </a:r>
            <a:r>
              <a:rPr lang="pl-PL" sz="1400" b="0" i="0" u="none" strike="noStrike" baseline="0">
                <a:effectLst/>
              </a:rPr>
              <a:t>Histogram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rozdziałow'!$H$17</c:f>
              <c:strCache>
                <c:ptCount val="1"/>
                <c:pt idx="0">
                  <c:v>Częstość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'Wykresy rozdziałow'!$G$18:$G$31</c15:sqref>
                  </c15:fullRef>
                </c:ext>
              </c:extLst>
              <c:f>'Wykresy rozdziałow'!$G$18:$G$30</c:f>
              <c:strCache>
                <c:ptCount val="13"/>
                <c:pt idx="0">
                  <c:v>4000,00</c:v>
                </c:pt>
                <c:pt idx="1">
                  <c:v>4100,00</c:v>
                </c:pt>
                <c:pt idx="2">
                  <c:v>4200,00</c:v>
                </c:pt>
                <c:pt idx="3">
                  <c:v>4300,00</c:v>
                </c:pt>
                <c:pt idx="4">
                  <c:v>4400,00</c:v>
                </c:pt>
                <c:pt idx="5">
                  <c:v>4500,00</c:v>
                </c:pt>
                <c:pt idx="6">
                  <c:v>4600,00</c:v>
                </c:pt>
                <c:pt idx="7">
                  <c:v>4700,00</c:v>
                </c:pt>
                <c:pt idx="8">
                  <c:v>4800,00</c:v>
                </c:pt>
                <c:pt idx="9">
                  <c:v>4900,00</c:v>
                </c:pt>
                <c:pt idx="10">
                  <c:v>5000,00</c:v>
                </c:pt>
                <c:pt idx="11">
                  <c:v>5100,00</c:v>
                </c:pt>
                <c:pt idx="12">
                  <c:v>5200,00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'Wykresy rozdziałow'!$H$18:$H$31</c15:sqref>
                  </c15:fullRef>
                </c:ext>
              </c:extLst>
              <c:f>'Wykresy rozdziałow'!$H$18:$H$30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31-4242-8CED-210CDCB4A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3032344"/>
        <c:axId val="693032016"/>
      </c:barChart>
      <c:lineChart>
        <c:grouping val="standard"/>
        <c:varyColors val="0"/>
        <c:ser>
          <c:idx val="1"/>
          <c:order val="1"/>
          <c:tx>
            <c:strRef>
              <c:f>'Wykresy rozdziałow'!$I$17</c:f>
              <c:strCache>
                <c:ptCount val="1"/>
                <c:pt idx="0">
                  <c:v>Łączna wartość %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'Wykresy rozdziałow'!$G$18:$G$31</c15:sqref>
                  </c15:fullRef>
                </c:ext>
              </c:extLst>
              <c:f>'Wykresy rozdziałow'!$G$18:$G$30</c:f>
              <c:strCache>
                <c:ptCount val="13"/>
                <c:pt idx="0">
                  <c:v>4000,00</c:v>
                </c:pt>
                <c:pt idx="1">
                  <c:v>4100,00</c:v>
                </c:pt>
                <c:pt idx="2">
                  <c:v>4200,00</c:v>
                </c:pt>
                <c:pt idx="3">
                  <c:v>4300,00</c:v>
                </c:pt>
                <c:pt idx="4">
                  <c:v>4400,00</c:v>
                </c:pt>
                <c:pt idx="5">
                  <c:v>4500,00</c:v>
                </c:pt>
                <c:pt idx="6">
                  <c:v>4600,00</c:v>
                </c:pt>
                <c:pt idx="7">
                  <c:v>4700,00</c:v>
                </c:pt>
                <c:pt idx="8">
                  <c:v>4800,00</c:v>
                </c:pt>
                <c:pt idx="9">
                  <c:v>4900,00</c:v>
                </c:pt>
                <c:pt idx="10">
                  <c:v>5000,00</c:v>
                </c:pt>
                <c:pt idx="11">
                  <c:v>5100,00</c:v>
                </c:pt>
                <c:pt idx="12">
                  <c:v>5200,00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'Wykresy rozdziałow'!$I$18:$I$31</c15:sqref>
                  </c15:fullRef>
                </c:ext>
              </c:extLst>
              <c:f>'Wykresy rozdziałow'!$I$18:$I$30</c:f>
              <c:numCache>
                <c:formatCode>0.00%</c:formatCode>
                <c:ptCount val="13"/>
                <c:pt idx="0">
                  <c:v>0</c:v>
                </c:pt>
                <c:pt idx="1">
                  <c:v>0.33333000000000002</c:v>
                </c:pt>
                <c:pt idx="2">
                  <c:v>0.33333000000000002</c:v>
                </c:pt>
                <c:pt idx="3">
                  <c:v>0.49999000000000005</c:v>
                </c:pt>
                <c:pt idx="4">
                  <c:v>0.49999000000000005</c:v>
                </c:pt>
                <c:pt idx="5">
                  <c:v>0.66665600000000003</c:v>
                </c:pt>
                <c:pt idx="6">
                  <c:v>0.66665600000000003</c:v>
                </c:pt>
                <c:pt idx="7">
                  <c:v>0.66665600000000003</c:v>
                </c:pt>
                <c:pt idx="8">
                  <c:v>0.66665600000000003</c:v>
                </c:pt>
                <c:pt idx="9">
                  <c:v>0.66665600000000003</c:v>
                </c:pt>
                <c:pt idx="10">
                  <c:v>0.83332260000000002</c:v>
                </c:pt>
                <c:pt idx="11">
                  <c:v>0.83332260000000002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1-4242-8CED-210CDCB4A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903760"/>
        <c:axId val="470902448"/>
      </c:lineChart>
      <c:catAx>
        <c:axId val="69303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3032016"/>
        <c:crosses val="autoZero"/>
        <c:auto val="1"/>
        <c:lblAlgn val="ctr"/>
        <c:lblOffset val="100"/>
        <c:noMultiLvlLbl val="0"/>
      </c:catAx>
      <c:valAx>
        <c:axId val="69303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3032344"/>
        <c:crosses val="autoZero"/>
        <c:crossBetween val="between"/>
      </c:valAx>
      <c:valAx>
        <c:axId val="47090244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0903760"/>
        <c:crosses val="max"/>
        <c:crossBetween val="between"/>
      </c:valAx>
      <c:catAx>
        <c:axId val="470903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90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Kwartał III - </a:t>
            </a:r>
            <a:r>
              <a:rPr lang="pl-PL" sz="1400" b="0" i="0" u="none" strike="noStrike" baseline="0">
                <a:effectLst/>
              </a:rPr>
              <a:t>Histogram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'Wykresy rozdziałow'!$L$3</c:f>
              <c:strCache>
                <c:ptCount val="1"/>
                <c:pt idx="0">
                  <c:v>Częstość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'Wykresy rozdziałow'!$K$4:$K$22</c:f>
              <c:strCache>
                <c:ptCount val="19"/>
                <c:pt idx="0">
                  <c:v>3800,00</c:v>
                </c:pt>
                <c:pt idx="1">
                  <c:v>3900,00</c:v>
                </c:pt>
                <c:pt idx="2">
                  <c:v>4000,00</c:v>
                </c:pt>
                <c:pt idx="3">
                  <c:v>4100,00</c:v>
                </c:pt>
                <c:pt idx="4">
                  <c:v>4200,00</c:v>
                </c:pt>
                <c:pt idx="5">
                  <c:v>4300,00</c:v>
                </c:pt>
                <c:pt idx="6">
                  <c:v>4400,00</c:v>
                </c:pt>
                <c:pt idx="7">
                  <c:v>4500,00</c:v>
                </c:pt>
                <c:pt idx="8">
                  <c:v>4600,00</c:v>
                </c:pt>
                <c:pt idx="9">
                  <c:v>4700,00</c:v>
                </c:pt>
                <c:pt idx="10">
                  <c:v>4800,00</c:v>
                </c:pt>
                <c:pt idx="11">
                  <c:v>4900,00</c:v>
                </c:pt>
                <c:pt idx="12">
                  <c:v>5000,00</c:v>
                </c:pt>
                <c:pt idx="13">
                  <c:v>5100,00</c:v>
                </c:pt>
                <c:pt idx="14">
                  <c:v>5200,00</c:v>
                </c:pt>
                <c:pt idx="15">
                  <c:v>5300,00</c:v>
                </c:pt>
                <c:pt idx="16">
                  <c:v>5400,00</c:v>
                </c:pt>
                <c:pt idx="17">
                  <c:v>5500,00</c:v>
                </c:pt>
                <c:pt idx="18">
                  <c:v>Więcej</c:v>
                </c:pt>
              </c:strCache>
            </c:strRef>
          </c:cat>
          <c:val>
            <c:numRef>
              <c:f>'Wykresy rozdziałow'!$L$4:$L$22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B2-49DF-BD2F-03475112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408360"/>
        <c:axId val="729409016"/>
      </c:barChart>
      <c:lineChart>
        <c:grouping val="standard"/>
        <c:varyColors val="0"/>
        <c:ser>
          <c:idx val="1"/>
          <c:order val="1"/>
          <c:tx>
            <c:strRef>
              <c:f>'Wykresy rozdziałow'!$M$3</c:f>
              <c:strCache>
                <c:ptCount val="1"/>
                <c:pt idx="0">
                  <c:v>Łączna wartość %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strRef>
              <c:f>'Wykresy rozdziałow'!$K$4:$K$22</c:f>
              <c:strCache>
                <c:ptCount val="19"/>
                <c:pt idx="0">
                  <c:v>3800,00</c:v>
                </c:pt>
                <c:pt idx="1">
                  <c:v>3900,00</c:v>
                </c:pt>
                <c:pt idx="2">
                  <c:v>4000,00</c:v>
                </c:pt>
                <c:pt idx="3">
                  <c:v>4100,00</c:v>
                </c:pt>
                <c:pt idx="4">
                  <c:v>4200,00</c:v>
                </c:pt>
                <c:pt idx="5">
                  <c:v>4300,00</c:v>
                </c:pt>
                <c:pt idx="6">
                  <c:v>4400,00</c:v>
                </c:pt>
                <c:pt idx="7">
                  <c:v>4500,00</c:v>
                </c:pt>
                <c:pt idx="8">
                  <c:v>4600,00</c:v>
                </c:pt>
                <c:pt idx="9">
                  <c:v>4700,00</c:v>
                </c:pt>
                <c:pt idx="10">
                  <c:v>4800,00</c:v>
                </c:pt>
                <c:pt idx="11">
                  <c:v>4900,00</c:v>
                </c:pt>
                <c:pt idx="12">
                  <c:v>5000,00</c:v>
                </c:pt>
                <c:pt idx="13">
                  <c:v>5100,00</c:v>
                </c:pt>
                <c:pt idx="14">
                  <c:v>5200,00</c:v>
                </c:pt>
                <c:pt idx="15">
                  <c:v>5300,00</c:v>
                </c:pt>
                <c:pt idx="16">
                  <c:v>5400,00</c:v>
                </c:pt>
                <c:pt idx="17">
                  <c:v>5500,00</c:v>
                </c:pt>
                <c:pt idx="18">
                  <c:v>Więcej</c:v>
                </c:pt>
              </c:strCache>
            </c:strRef>
          </c:cat>
          <c:val>
            <c:numRef>
              <c:f>'Wykresy rozdziałow'!$M$4:$M$22</c:f>
              <c:numCache>
                <c:formatCode>0%</c:formatCode>
                <c:ptCount val="19"/>
                <c:pt idx="0">
                  <c:v>0</c:v>
                </c:pt>
                <c:pt idx="1">
                  <c:v>0</c:v>
                </c:pt>
                <c:pt idx="2" formatCode="0.00%">
                  <c:v>0.1666666</c:v>
                </c:pt>
                <c:pt idx="3" formatCode="0.00%">
                  <c:v>0.33333000000000002</c:v>
                </c:pt>
                <c:pt idx="4" formatCode="0.00%">
                  <c:v>0.33333000000000002</c:v>
                </c:pt>
                <c:pt idx="5" formatCode="0.00%">
                  <c:v>0.33333000000000002</c:v>
                </c:pt>
                <c:pt idx="6" formatCode="0.00%">
                  <c:v>0.66665600000000003</c:v>
                </c:pt>
                <c:pt idx="7" formatCode="0.00%">
                  <c:v>0.66665600000000003</c:v>
                </c:pt>
                <c:pt idx="8" formatCode="0.00%">
                  <c:v>0.66665600000000003</c:v>
                </c:pt>
                <c:pt idx="9" formatCode="0.00%">
                  <c:v>0.66665600000000003</c:v>
                </c:pt>
                <c:pt idx="10" formatCode="0.00%">
                  <c:v>0.66665600000000003</c:v>
                </c:pt>
                <c:pt idx="11" formatCode="0.00%">
                  <c:v>0.66665600000000003</c:v>
                </c:pt>
                <c:pt idx="12" formatCode="0.00%">
                  <c:v>0.83332260000000002</c:v>
                </c:pt>
                <c:pt idx="13" formatCode="0.00%">
                  <c:v>0.83332260000000002</c:v>
                </c:pt>
                <c:pt idx="14" formatCode="0.00%">
                  <c:v>0.83332260000000002</c:v>
                </c:pt>
                <c:pt idx="15" formatCode="0.00%">
                  <c:v>0.83332260000000002</c:v>
                </c:pt>
                <c:pt idx="16" formatCode="0.00%">
                  <c:v>1</c:v>
                </c:pt>
                <c:pt idx="17" formatCode="0.00%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B2-49DF-BD2F-03475112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115616"/>
        <c:axId val="726116928"/>
      </c:lineChart>
      <c:catAx>
        <c:axId val="72940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9409016"/>
        <c:crosses val="autoZero"/>
        <c:auto val="1"/>
        <c:lblAlgn val="ctr"/>
        <c:lblOffset val="100"/>
        <c:noMultiLvlLbl val="0"/>
      </c:catAx>
      <c:valAx>
        <c:axId val="72940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9408360"/>
        <c:crosses val="autoZero"/>
        <c:crossBetween val="between"/>
      </c:valAx>
      <c:valAx>
        <c:axId val="7261169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6115616"/>
        <c:crosses val="max"/>
        <c:crossBetween val="between"/>
      </c:valAx>
      <c:catAx>
        <c:axId val="726115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6116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447674</xdr:colOff>
      <xdr:row>12</xdr:row>
      <xdr:rowOff>119061</xdr:rowOff>
    </xdr:from>
    <xdr:to>
      <xdr:col>10</xdr:col>
      <xdr:colOff>326474</xdr:colOff>
      <xdr:row>44</xdr:row>
      <xdr:rowOff>107061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89FE977-DDDD-53CE-241B-6C3E78427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33</xdr:row>
      <xdr:rowOff>128587</xdr:rowOff>
    </xdr:from>
    <xdr:to>
      <xdr:col>4</xdr:col>
      <xdr:colOff>323850</xdr:colOff>
      <xdr:row>48</xdr:row>
      <xdr:rowOff>14287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585D828-B207-EAB5-AD9D-7CD9F0486D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23132</xdr:colOff>
      <xdr:row>33</xdr:row>
      <xdr:rowOff>30616</xdr:rowOff>
    </xdr:from>
    <xdr:to>
      <xdr:col>8</xdr:col>
      <xdr:colOff>1524000</xdr:colOff>
      <xdr:row>47</xdr:row>
      <xdr:rowOff>106816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04049D3-AADA-ECC8-AB59-FC9844D88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190501</xdr:colOff>
      <xdr:row>33</xdr:row>
      <xdr:rowOff>50347</xdr:rowOff>
    </xdr:from>
    <xdr:to>
      <xdr:col>12</xdr:col>
      <xdr:colOff>802822</xdr:colOff>
      <xdr:row>47</xdr:row>
      <xdr:rowOff>126547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59D96A75-B846-B258-D952-12F1A90F1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tox Polska" refreshedDate="44790.009603125" createdVersion="8" refreshedVersion="8" minRefreshableVersion="3" recordCount="24" xr:uid="{3111D4C4-A6CF-4E52-A078-C84895BE2012}">
  <cacheSource type="worksheet">
    <worksheetSource name="Tabela1"/>
  </cacheSource>
  <cacheFields count="5">
    <cacheField name="Przedmiot" numFmtId="0">
      <sharedItems count="1">
        <s v="1 m2 powierzchni"/>
      </sharedItems>
    </cacheField>
    <cacheField name="Rok" numFmtId="1">
      <sharedItems containsSemiMixedTypes="0" containsString="0" containsNumber="1" containsInteger="1" minValue="2016" maxValue="2021" count="6">
        <n v="2016"/>
        <n v="2017"/>
        <n v="2018"/>
        <n v="2019"/>
        <n v="2020"/>
        <n v="2021"/>
      </sharedItems>
    </cacheField>
    <cacheField name="Kwartał" numFmtId="44">
      <sharedItems count="4">
        <s v="I"/>
        <s v="II"/>
        <s v="III"/>
        <s v="IV"/>
      </sharedItems>
    </cacheField>
    <cacheField name="Cena" numFmtId="164">
      <sharedItems containsSemiMixedTypes="0" containsString="0" containsNumber="1" containsInteger="1" minValue="3976" maxValue="5347" count="24">
        <n v="4177"/>
        <n v="4063"/>
        <n v="3976"/>
        <n v="4000"/>
        <n v="4424"/>
        <n v="4014"/>
        <n v="4097"/>
        <n v="4145"/>
        <n v="4132"/>
        <n v="4294"/>
        <n v="4385"/>
        <n v="4139"/>
        <n v="4388"/>
        <n v="4484"/>
        <n v="4376"/>
        <n v="4597"/>
        <n v="4567"/>
        <n v="5000"/>
        <n v="4987"/>
        <n v="5012"/>
        <n v="4944"/>
        <n v="5112"/>
        <n v="5347"/>
        <n v="5134"/>
      </sharedItems>
    </cacheField>
    <cacheField name="Pole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1"/>
    <x v="0"/>
    <x v="4"/>
  </r>
  <r>
    <x v="0"/>
    <x v="1"/>
    <x v="1"/>
    <x v="5"/>
  </r>
  <r>
    <x v="0"/>
    <x v="1"/>
    <x v="2"/>
    <x v="6"/>
  </r>
  <r>
    <x v="0"/>
    <x v="1"/>
    <x v="3"/>
    <x v="7"/>
  </r>
  <r>
    <x v="0"/>
    <x v="2"/>
    <x v="0"/>
    <x v="8"/>
  </r>
  <r>
    <x v="0"/>
    <x v="2"/>
    <x v="1"/>
    <x v="9"/>
  </r>
  <r>
    <x v="0"/>
    <x v="2"/>
    <x v="2"/>
    <x v="10"/>
  </r>
  <r>
    <x v="0"/>
    <x v="2"/>
    <x v="3"/>
    <x v="11"/>
  </r>
  <r>
    <x v="0"/>
    <x v="3"/>
    <x v="0"/>
    <x v="12"/>
  </r>
  <r>
    <x v="0"/>
    <x v="3"/>
    <x v="1"/>
    <x v="13"/>
  </r>
  <r>
    <x v="0"/>
    <x v="3"/>
    <x v="2"/>
    <x v="14"/>
  </r>
  <r>
    <x v="0"/>
    <x v="3"/>
    <x v="3"/>
    <x v="15"/>
  </r>
  <r>
    <x v="0"/>
    <x v="4"/>
    <x v="0"/>
    <x v="16"/>
  </r>
  <r>
    <x v="0"/>
    <x v="4"/>
    <x v="1"/>
    <x v="17"/>
  </r>
  <r>
    <x v="0"/>
    <x v="4"/>
    <x v="2"/>
    <x v="18"/>
  </r>
  <r>
    <x v="0"/>
    <x v="4"/>
    <x v="3"/>
    <x v="19"/>
  </r>
  <r>
    <x v="0"/>
    <x v="5"/>
    <x v="0"/>
    <x v="20"/>
  </r>
  <r>
    <x v="0"/>
    <x v="5"/>
    <x v="1"/>
    <x v="21"/>
  </r>
  <r>
    <x v="0"/>
    <x v="5"/>
    <x v="2"/>
    <x v="22"/>
  </r>
  <r>
    <x v="0"/>
    <x v="5"/>
    <x v="3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CB857C-484B-47A7-9791-A90CF1E16A65}" name="Tabela przestawna9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:F9" firstHeaderRow="1" firstDataRow="2" firstDataCol="1"/>
  <pivotFields count="5">
    <pivotField showAll="0">
      <items count="2">
        <item x="0"/>
        <item t="default"/>
      </items>
    </pivotField>
    <pivotField axis="axisRow" numFmtId="1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numFmtId="164" showAll="0">
      <items count="25">
        <item x="2"/>
        <item x="3"/>
        <item x="5"/>
        <item x="1"/>
        <item x="6"/>
        <item x="8"/>
        <item x="11"/>
        <item x="7"/>
        <item x="0"/>
        <item x="9"/>
        <item x="14"/>
        <item x="10"/>
        <item x="12"/>
        <item x="4"/>
        <item x="13"/>
        <item x="16"/>
        <item x="15"/>
        <item x="20"/>
        <item x="18"/>
        <item x="17"/>
        <item x="19"/>
        <item x="21"/>
        <item x="23"/>
        <item x="22"/>
        <item t="default"/>
      </items>
    </pivotField>
    <pivotField dragToRow="0" dragToCol="0" dragToPage="0" showAll="0" defaultSubtota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a z Cena" fld="3" baseField="0" baseItem="0" numFmtId="164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7AF30-3EF7-4E8F-A3EF-2FC905DADB80}" name="Tabela przestawna1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2">
  <location ref="A1:F6" firstHeaderRow="1" firstDataRow="2" firstDataCol="1"/>
  <pivotFields count="5">
    <pivotField showAll="0">
      <items count="2">
        <item x="0"/>
        <item t="default"/>
      </items>
    </pivotField>
    <pivotField numFmtId="1" showAll="0"/>
    <pivotField axis="axisCol" showAll="0">
      <items count="5">
        <item n="Kwartał I" x="0"/>
        <item n="Kwartał II" x="1"/>
        <item n="Kwartał III" x="2"/>
        <item n="Kwartał IV" x="3"/>
        <item t="default"/>
      </items>
    </pivotField>
    <pivotField dataField="1" numFmtId="164" showAll="0">
      <items count="25">
        <item x="2"/>
        <item x="3"/>
        <item x="5"/>
        <item x="1"/>
        <item x="6"/>
        <item x="8"/>
        <item x="11"/>
        <item x="7"/>
        <item x="0"/>
        <item x="9"/>
        <item x="14"/>
        <item x="10"/>
        <item x="12"/>
        <item x="4"/>
        <item x="13"/>
        <item x="16"/>
        <item x="15"/>
        <item x="20"/>
        <item x="18"/>
        <item x="17"/>
        <item x="19"/>
        <item x="21"/>
        <item x="23"/>
        <item x="22"/>
        <item t="default"/>
      </items>
    </pivotField>
    <pivotField dragToRow="0" dragToCol="0" dragToPage="0" showAll="0" defaultSubtota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4">
    <dataField name="Średnia z Cena" fld="3" subtotal="average" baseField="2" baseItem="0" numFmtId="164"/>
    <dataField name="Odchylenie standardowe z Cena" fld="3" subtotal="stdDev" baseField="2" baseItem="0"/>
    <dataField name="Minimum z Cena" fld="3" subtotal="min" baseField="2" baseItem="0"/>
    <dataField name="Maksimum z Cena" fld="3" subtotal="max" baseField="2" baseItem="0"/>
  </dataFields>
  <formats count="12"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2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-2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0C6FD-D83F-4B21-B9B8-EBCC929417FB}" name="Tabela1" displayName="Tabela1" ref="A2:D26" totalsRowShown="0" headerRowDxfId="16">
  <autoFilter ref="A2:D26" xr:uid="{2FE0C6FD-D83F-4B21-B9B8-EBCC929417FB}"/>
  <tableColumns count="4">
    <tableColumn id="1" xr3:uid="{04CF76D5-A18C-4C8F-8DE7-02D1556C1A11}" name="Przedmiot"/>
    <tableColumn id="2" xr3:uid="{05C9F32A-73EC-4436-A0CC-984E7D916FC6}" name="Rok" dataDxfId="15"/>
    <tableColumn id="3" xr3:uid="{1426C9C1-4C4B-47DD-9B4A-22CAD5A14550}" name="Kwartał" dataDxfId="14" dataCellStyle="40% — akcent 4"/>
    <tableColumn id="4" xr3:uid="{EEC9C7ED-76BD-434C-B789-2FED0B726710}" name="Cena" dataDxf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.gov.pl/obszary-tematyczne/przemysl-budownictwo-srodki-trwale/budownictwo/cena-1-m2-powierzchni-uzytkowej-budynku-mieszkalnego-oddanego-do-uzytkowania,8,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B39" sqref="B38:B39"/>
    </sheetView>
  </sheetViews>
  <sheetFormatPr defaultRowHeight="15" x14ac:dyDescent="0.25"/>
  <cols>
    <col min="1" max="1" width="22.42578125" customWidth="1"/>
    <col min="2" max="2" width="25.28515625" customWidth="1"/>
    <col min="3" max="3" width="22.85546875" customWidth="1"/>
    <col min="4" max="4" width="35.42578125" customWidth="1"/>
    <col min="5" max="5" width="44.42578125" customWidth="1"/>
    <col min="6" max="6" width="18.140625" customWidth="1"/>
    <col min="7" max="7" width="17.42578125" customWidth="1"/>
    <col min="8" max="8" width="17.85546875" customWidth="1"/>
  </cols>
  <sheetData>
    <row r="1" spans="1:7" ht="15.75" x14ac:dyDescent="0.25">
      <c r="B1" s="55" t="s">
        <v>46</v>
      </c>
      <c r="C1" s="55"/>
      <c r="D1" s="55"/>
      <c r="E1" s="55"/>
    </row>
    <row r="2" spans="1:7" x14ac:dyDescent="0.25">
      <c r="A2" s="1" t="s">
        <v>6</v>
      </c>
      <c r="B2" s="1" t="s">
        <v>0</v>
      </c>
      <c r="C2" s="16" t="s">
        <v>5</v>
      </c>
      <c r="D2" s="1" t="s">
        <v>12</v>
      </c>
      <c r="E2" s="10"/>
      <c r="F2" s="11"/>
      <c r="G2" s="8"/>
    </row>
    <row r="3" spans="1:7" x14ac:dyDescent="0.25">
      <c r="A3" t="s">
        <v>7</v>
      </c>
      <c r="B3" s="13">
        <v>2016</v>
      </c>
      <c r="C3" s="17" t="s">
        <v>8</v>
      </c>
      <c r="D3" s="7">
        <v>4177</v>
      </c>
      <c r="E3" s="4"/>
      <c r="F3" s="5"/>
      <c r="G3" s="9"/>
    </row>
    <row r="4" spans="1:7" x14ac:dyDescent="0.25">
      <c r="A4" t="s">
        <v>7</v>
      </c>
      <c r="B4" s="13">
        <v>2016</v>
      </c>
      <c r="C4" s="17" t="s">
        <v>9</v>
      </c>
      <c r="D4" s="7">
        <v>4063</v>
      </c>
      <c r="E4" s="4"/>
      <c r="F4" s="5"/>
      <c r="G4" s="9"/>
    </row>
    <row r="5" spans="1:7" x14ac:dyDescent="0.25">
      <c r="A5" t="s">
        <v>7</v>
      </c>
      <c r="B5" s="13">
        <v>2016</v>
      </c>
      <c r="C5" s="17" t="s">
        <v>10</v>
      </c>
      <c r="D5" s="7">
        <v>3976</v>
      </c>
      <c r="E5" s="4"/>
      <c r="F5" s="5"/>
      <c r="G5" s="9"/>
    </row>
    <row r="6" spans="1:7" x14ac:dyDescent="0.25">
      <c r="A6" t="s">
        <v>7</v>
      </c>
      <c r="B6" s="13">
        <v>2016</v>
      </c>
      <c r="C6" s="17" t="s">
        <v>11</v>
      </c>
      <c r="D6" s="7">
        <v>4000</v>
      </c>
      <c r="E6" s="4"/>
      <c r="F6" s="5"/>
      <c r="G6" s="9"/>
    </row>
    <row r="7" spans="1:7" x14ac:dyDescent="0.25">
      <c r="A7" t="s">
        <v>7</v>
      </c>
      <c r="B7" s="13">
        <v>2017</v>
      </c>
      <c r="C7" s="17" t="s">
        <v>8</v>
      </c>
      <c r="D7" s="7">
        <v>4424</v>
      </c>
      <c r="E7" s="4"/>
      <c r="F7" s="5"/>
      <c r="G7" s="9"/>
    </row>
    <row r="8" spans="1:7" x14ac:dyDescent="0.25">
      <c r="A8" t="s">
        <v>7</v>
      </c>
      <c r="B8" s="13">
        <v>2017</v>
      </c>
      <c r="C8" s="17" t="s">
        <v>9</v>
      </c>
      <c r="D8" s="7">
        <v>4014</v>
      </c>
      <c r="E8" s="4"/>
      <c r="F8" s="5"/>
      <c r="G8" s="9"/>
    </row>
    <row r="9" spans="1:7" x14ac:dyDescent="0.25">
      <c r="A9" t="s">
        <v>7</v>
      </c>
      <c r="B9" s="13">
        <v>2017</v>
      </c>
      <c r="C9" s="17" t="s">
        <v>10</v>
      </c>
      <c r="D9" s="7">
        <v>4097</v>
      </c>
      <c r="E9" s="4"/>
      <c r="F9" s="5"/>
      <c r="G9" s="9"/>
    </row>
    <row r="10" spans="1:7" x14ac:dyDescent="0.25">
      <c r="A10" t="s">
        <v>7</v>
      </c>
      <c r="B10" s="13">
        <v>2017</v>
      </c>
      <c r="C10" s="17" t="s">
        <v>11</v>
      </c>
      <c r="D10" s="7">
        <v>4145</v>
      </c>
      <c r="E10" s="4"/>
      <c r="F10" s="5"/>
      <c r="G10" s="9"/>
    </row>
    <row r="11" spans="1:7" x14ac:dyDescent="0.25">
      <c r="A11" t="s">
        <v>7</v>
      </c>
      <c r="B11" s="13">
        <v>2018</v>
      </c>
      <c r="C11" s="17" t="s">
        <v>8</v>
      </c>
      <c r="D11" s="7">
        <v>4132</v>
      </c>
      <c r="E11" s="4"/>
      <c r="F11" s="5"/>
      <c r="G11" s="9"/>
    </row>
    <row r="12" spans="1:7" x14ac:dyDescent="0.25">
      <c r="A12" t="s">
        <v>7</v>
      </c>
      <c r="B12" s="13">
        <v>2018</v>
      </c>
      <c r="C12" s="17" t="s">
        <v>9</v>
      </c>
      <c r="D12" s="7">
        <v>4294</v>
      </c>
      <c r="E12" s="4"/>
      <c r="F12" s="5"/>
      <c r="G12" s="9"/>
    </row>
    <row r="13" spans="1:7" x14ac:dyDescent="0.25">
      <c r="A13" t="s">
        <v>7</v>
      </c>
      <c r="B13" s="13">
        <v>2018</v>
      </c>
      <c r="C13" s="17" t="s">
        <v>10</v>
      </c>
      <c r="D13" s="7">
        <v>4385</v>
      </c>
      <c r="E13" s="4"/>
      <c r="F13" s="5"/>
      <c r="G13" s="9"/>
    </row>
    <row r="14" spans="1:7" x14ac:dyDescent="0.25">
      <c r="A14" t="s">
        <v>7</v>
      </c>
      <c r="B14" s="13">
        <v>2018</v>
      </c>
      <c r="C14" s="17" t="s">
        <v>11</v>
      </c>
      <c r="D14" s="7">
        <v>4139</v>
      </c>
      <c r="G14" s="9"/>
    </row>
    <row r="15" spans="1:7" x14ac:dyDescent="0.25">
      <c r="A15" t="s">
        <v>7</v>
      </c>
      <c r="B15" s="13">
        <v>2019</v>
      </c>
      <c r="C15" s="17" t="s">
        <v>8</v>
      </c>
      <c r="D15" s="7">
        <v>4388</v>
      </c>
    </row>
    <row r="16" spans="1:7" x14ac:dyDescent="0.25">
      <c r="A16" t="s">
        <v>7</v>
      </c>
      <c r="B16" s="13">
        <v>2019</v>
      </c>
      <c r="C16" s="17" t="s">
        <v>9</v>
      </c>
      <c r="D16" s="7">
        <v>4484</v>
      </c>
    </row>
    <row r="17" spans="1:9" x14ac:dyDescent="0.25">
      <c r="A17" t="s">
        <v>7</v>
      </c>
      <c r="B17" s="13">
        <v>2019</v>
      </c>
      <c r="C17" s="17" t="s">
        <v>10</v>
      </c>
      <c r="D17" s="7">
        <v>4376</v>
      </c>
    </row>
    <row r="18" spans="1:9" x14ac:dyDescent="0.25">
      <c r="A18" t="s">
        <v>7</v>
      </c>
      <c r="B18" s="13">
        <v>2019</v>
      </c>
      <c r="C18" s="17" t="s">
        <v>11</v>
      </c>
      <c r="D18" s="7">
        <v>4597</v>
      </c>
    </row>
    <row r="19" spans="1:9" x14ac:dyDescent="0.25">
      <c r="A19" t="s">
        <v>7</v>
      </c>
      <c r="B19" s="13">
        <v>2020</v>
      </c>
      <c r="C19" s="17" t="s">
        <v>8</v>
      </c>
      <c r="D19" s="7">
        <v>4567</v>
      </c>
    </row>
    <row r="20" spans="1:9" x14ac:dyDescent="0.25">
      <c r="A20" t="s">
        <v>7</v>
      </c>
      <c r="B20" s="13">
        <v>2020</v>
      </c>
      <c r="C20" s="17" t="s">
        <v>9</v>
      </c>
      <c r="D20" s="7">
        <v>5000</v>
      </c>
    </row>
    <row r="21" spans="1:9" x14ac:dyDescent="0.25">
      <c r="A21" t="s">
        <v>7</v>
      </c>
      <c r="B21" s="13">
        <v>2020</v>
      </c>
      <c r="C21" s="17" t="s">
        <v>10</v>
      </c>
      <c r="D21" s="7">
        <v>4987</v>
      </c>
    </row>
    <row r="22" spans="1:9" x14ac:dyDescent="0.25">
      <c r="A22" t="s">
        <v>7</v>
      </c>
      <c r="B22" s="13">
        <v>2020</v>
      </c>
      <c r="C22" s="17" t="s">
        <v>11</v>
      </c>
      <c r="D22" s="7">
        <v>5012</v>
      </c>
    </row>
    <row r="23" spans="1:9" x14ac:dyDescent="0.25">
      <c r="A23" t="s">
        <v>7</v>
      </c>
      <c r="B23" s="13">
        <v>2021</v>
      </c>
      <c r="C23" s="17" t="s">
        <v>8</v>
      </c>
      <c r="D23" s="7">
        <v>4944</v>
      </c>
    </row>
    <row r="24" spans="1:9" x14ac:dyDescent="0.25">
      <c r="A24" t="s">
        <v>7</v>
      </c>
      <c r="B24" s="13">
        <v>2021</v>
      </c>
      <c r="C24" s="17" t="s">
        <v>9</v>
      </c>
      <c r="D24" s="7">
        <v>5112</v>
      </c>
    </row>
    <row r="25" spans="1:9" x14ac:dyDescent="0.25">
      <c r="A25" t="s">
        <v>7</v>
      </c>
      <c r="B25" s="13">
        <v>2021</v>
      </c>
      <c r="C25" s="17" t="s">
        <v>10</v>
      </c>
      <c r="D25" s="7">
        <v>5347</v>
      </c>
    </row>
    <row r="26" spans="1:9" x14ac:dyDescent="0.25">
      <c r="A26" t="s">
        <v>7</v>
      </c>
      <c r="B26" s="13">
        <v>2021</v>
      </c>
      <c r="C26" s="17" t="s">
        <v>11</v>
      </c>
      <c r="D26" s="7">
        <v>5134</v>
      </c>
      <c r="E26" s="15"/>
      <c r="F26" s="11"/>
      <c r="G26" s="10"/>
      <c r="H26" s="11"/>
      <c r="I26" s="8"/>
    </row>
    <row r="27" spans="1:9" x14ac:dyDescent="0.25">
      <c r="C27" s="14"/>
      <c r="E27" s="4"/>
      <c r="F27" s="5"/>
      <c r="G27" s="4"/>
      <c r="H27" s="5"/>
      <c r="I27" s="9"/>
    </row>
    <row r="28" spans="1:9" x14ac:dyDescent="0.25">
      <c r="C28" s="14"/>
      <c r="E28" s="4"/>
      <c r="F28" s="5"/>
      <c r="G28" s="4"/>
      <c r="H28" s="5"/>
      <c r="I28" s="9"/>
    </row>
    <row r="29" spans="1:9" ht="18.75" x14ac:dyDescent="0.3">
      <c r="A29" s="2" t="s">
        <v>1</v>
      </c>
      <c r="C29" s="14"/>
      <c r="E29" s="4"/>
      <c r="F29" s="5"/>
      <c r="G29" s="4"/>
      <c r="H29" s="5"/>
      <c r="I29" s="9"/>
    </row>
    <row r="30" spans="1:9" x14ac:dyDescent="0.25">
      <c r="C30" s="14"/>
      <c r="E30" s="4"/>
      <c r="F30" s="5"/>
      <c r="G30" s="4"/>
      <c r="H30" s="5"/>
      <c r="I30" s="9"/>
    </row>
    <row r="31" spans="1:9" x14ac:dyDescent="0.25">
      <c r="C31" s="14"/>
      <c r="E31" s="4"/>
      <c r="F31" s="5"/>
      <c r="G31" s="4"/>
      <c r="H31" s="5"/>
      <c r="I31" s="9"/>
    </row>
    <row r="32" spans="1:9" x14ac:dyDescent="0.25">
      <c r="C32" s="14"/>
      <c r="E32" s="4"/>
      <c r="F32" s="5"/>
      <c r="G32" s="4"/>
      <c r="H32" s="5"/>
      <c r="I32" s="9"/>
    </row>
    <row r="33" spans="3:9" x14ac:dyDescent="0.25">
      <c r="C33" s="14"/>
      <c r="E33" s="4"/>
      <c r="F33" s="5"/>
      <c r="G33" s="4"/>
      <c r="H33" s="5"/>
      <c r="I33" s="9"/>
    </row>
    <row r="34" spans="3:9" x14ac:dyDescent="0.25">
      <c r="C34" s="14"/>
      <c r="E34" s="4"/>
      <c r="F34" s="5"/>
      <c r="G34" s="4"/>
      <c r="H34" s="5"/>
      <c r="I34" s="9"/>
    </row>
    <row r="35" spans="3:9" x14ac:dyDescent="0.25">
      <c r="E35" s="4"/>
      <c r="F35" s="5"/>
      <c r="G35" s="4"/>
      <c r="H35" s="5"/>
      <c r="I35" s="9"/>
    </row>
    <row r="36" spans="3:9" x14ac:dyDescent="0.25">
      <c r="E36" s="4"/>
      <c r="F36" s="5"/>
      <c r="G36" s="4"/>
      <c r="H36" s="5"/>
      <c r="I36" s="9"/>
    </row>
    <row r="37" spans="3:9" x14ac:dyDescent="0.25">
      <c r="E37" s="4"/>
      <c r="F37" s="5"/>
      <c r="G37" s="4"/>
      <c r="H37" s="5"/>
      <c r="I37" s="9"/>
    </row>
    <row r="38" spans="3:9" x14ac:dyDescent="0.25">
      <c r="E38" s="4"/>
      <c r="F38" s="5"/>
      <c r="G38" s="4"/>
      <c r="H38" s="5"/>
      <c r="I38" s="9"/>
    </row>
    <row r="39" spans="3:9" x14ac:dyDescent="0.25">
      <c r="E39" s="6"/>
      <c r="F39" s="6"/>
      <c r="G39" s="6"/>
      <c r="H39" s="6"/>
      <c r="I39" s="6"/>
    </row>
  </sheetData>
  <mergeCells count="1">
    <mergeCell ref="B1:E1"/>
  </mergeCells>
  <phoneticPr fontId="8" type="noConversion"/>
  <hyperlinks>
    <hyperlink ref="A29" r:id="rId1" xr:uid="{5D8DF526-E0E5-460F-BAE1-BD064DD1C11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1FE9-DD4D-48A8-A081-67D401DFA2EE}">
  <dimension ref="A1:F9"/>
  <sheetViews>
    <sheetView workbookViewId="0">
      <selection activeCell="D3" sqref="D3:D8"/>
    </sheetView>
  </sheetViews>
  <sheetFormatPr defaultRowHeight="15" x14ac:dyDescent="0.25"/>
  <cols>
    <col min="1" max="2" width="17.7109375" bestFit="1" customWidth="1"/>
    <col min="3" max="5" width="10.85546875" bestFit="1" customWidth="1"/>
    <col min="6" max="7" width="14.28515625" bestFit="1" customWidth="1"/>
    <col min="8" max="25" width="9.85546875" bestFit="1" customWidth="1"/>
    <col min="26" max="26" width="22.140625" bestFit="1" customWidth="1"/>
    <col min="27" max="27" width="14.28515625" bestFit="1" customWidth="1"/>
  </cols>
  <sheetData>
    <row r="1" spans="1:6" x14ac:dyDescent="0.25">
      <c r="A1" s="3" t="s">
        <v>13</v>
      </c>
      <c r="B1" s="3" t="s">
        <v>4</v>
      </c>
    </row>
    <row r="2" spans="1:6" x14ac:dyDescent="0.25">
      <c r="A2" s="3" t="s">
        <v>2</v>
      </c>
      <c r="B2" t="s">
        <v>8</v>
      </c>
      <c r="C2" t="s">
        <v>9</v>
      </c>
      <c r="D2" t="s">
        <v>10</v>
      </c>
      <c r="E2" t="s">
        <v>11</v>
      </c>
      <c r="F2" t="s">
        <v>3</v>
      </c>
    </row>
    <row r="3" spans="1:6" x14ac:dyDescent="0.25">
      <c r="A3" s="12">
        <v>2016</v>
      </c>
      <c r="B3" s="7">
        <v>4177</v>
      </c>
      <c r="C3" s="7">
        <v>4063</v>
      </c>
      <c r="D3" s="7">
        <v>3976</v>
      </c>
      <c r="E3" s="7">
        <v>4000</v>
      </c>
      <c r="F3" s="7">
        <v>16216</v>
      </c>
    </row>
    <row r="4" spans="1:6" x14ac:dyDescent="0.25">
      <c r="A4" s="12">
        <v>2017</v>
      </c>
      <c r="B4" s="7">
        <v>4424</v>
      </c>
      <c r="C4" s="7">
        <v>4014</v>
      </c>
      <c r="D4" s="7">
        <v>4097</v>
      </c>
      <c r="E4" s="7">
        <v>4145</v>
      </c>
      <c r="F4" s="7">
        <v>16680</v>
      </c>
    </row>
    <row r="5" spans="1:6" x14ac:dyDescent="0.25">
      <c r="A5" s="12">
        <v>2018</v>
      </c>
      <c r="B5" s="7">
        <v>4132</v>
      </c>
      <c r="C5" s="7">
        <v>4294</v>
      </c>
      <c r="D5" s="7">
        <v>4385</v>
      </c>
      <c r="E5" s="7">
        <v>4139</v>
      </c>
      <c r="F5" s="7">
        <v>16950</v>
      </c>
    </row>
    <row r="6" spans="1:6" x14ac:dyDescent="0.25">
      <c r="A6" s="12">
        <v>2019</v>
      </c>
      <c r="B6" s="7">
        <v>4388</v>
      </c>
      <c r="C6" s="7">
        <v>4484</v>
      </c>
      <c r="D6" s="7">
        <v>4376</v>
      </c>
      <c r="E6" s="7">
        <v>4597</v>
      </c>
      <c r="F6" s="7">
        <v>17845</v>
      </c>
    </row>
    <row r="7" spans="1:6" x14ac:dyDescent="0.25">
      <c r="A7" s="12">
        <v>2020</v>
      </c>
      <c r="B7" s="7">
        <v>4567</v>
      </c>
      <c r="C7" s="7">
        <v>5000</v>
      </c>
      <c r="D7" s="7">
        <v>4987</v>
      </c>
      <c r="E7" s="7">
        <v>5012</v>
      </c>
      <c r="F7" s="7">
        <v>19566</v>
      </c>
    </row>
    <row r="8" spans="1:6" x14ac:dyDescent="0.25">
      <c r="A8" s="12">
        <v>2021</v>
      </c>
      <c r="B8" s="7">
        <v>4944</v>
      </c>
      <c r="C8" s="7">
        <v>5112</v>
      </c>
      <c r="D8" s="7">
        <v>5347</v>
      </c>
      <c r="E8" s="7">
        <v>5134</v>
      </c>
      <c r="F8" s="7">
        <v>20537</v>
      </c>
    </row>
    <row r="9" spans="1:6" x14ac:dyDescent="0.25">
      <c r="A9" s="12" t="s">
        <v>3</v>
      </c>
      <c r="B9" s="7">
        <v>26632</v>
      </c>
      <c r="C9" s="7">
        <v>26967</v>
      </c>
      <c r="D9" s="7">
        <v>27168</v>
      </c>
      <c r="E9" s="7">
        <v>27027</v>
      </c>
      <c r="F9" s="7">
        <v>107794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EFB9-00EC-4FC6-93B9-72C85356A59D}">
  <dimension ref="A1:F13"/>
  <sheetViews>
    <sheetView workbookViewId="0">
      <selection activeCell="D6" sqref="D6"/>
    </sheetView>
  </sheetViews>
  <sheetFormatPr defaultRowHeight="15" x14ac:dyDescent="0.25"/>
  <cols>
    <col min="1" max="1" width="30" bestFit="1" customWidth="1"/>
    <col min="2" max="2" width="28.85546875" customWidth="1"/>
    <col min="3" max="3" width="18.85546875" customWidth="1"/>
    <col min="4" max="4" width="20" customWidth="1"/>
    <col min="5" max="5" width="21.140625" customWidth="1"/>
    <col min="6" max="6" width="28.42578125" customWidth="1"/>
    <col min="7" max="8" width="17.7109375" bestFit="1" customWidth="1"/>
    <col min="9" max="9" width="21" bestFit="1" customWidth="1"/>
    <col min="10" max="10" width="19.140625" bestFit="1" customWidth="1"/>
    <col min="11" max="11" width="18" bestFit="1" customWidth="1"/>
  </cols>
  <sheetData>
    <row r="1" spans="1:6" x14ac:dyDescent="0.25">
      <c r="A1" s="18"/>
      <c r="B1" s="19" t="s">
        <v>4</v>
      </c>
      <c r="C1" s="18"/>
      <c r="D1" s="18"/>
      <c r="E1" s="18"/>
      <c r="F1" s="18"/>
    </row>
    <row r="2" spans="1:6" x14ac:dyDescent="0.25">
      <c r="A2" s="19" t="s">
        <v>15</v>
      </c>
      <c r="B2" s="18" t="s">
        <v>18</v>
      </c>
      <c r="C2" s="18" t="s">
        <v>19</v>
      </c>
      <c r="D2" s="18" t="s">
        <v>20</v>
      </c>
      <c r="E2" s="18" t="s">
        <v>21</v>
      </c>
      <c r="F2" s="18" t="s">
        <v>3</v>
      </c>
    </row>
    <row r="3" spans="1:6" x14ac:dyDescent="0.25">
      <c r="A3" s="20" t="s">
        <v>14</v>
      </c>
      <c r="B3" s="21">
        <v>4438.666666666667</v>
      </c>
      <c r="C3" s="21">
        <v>4494.5</v>
      </c>
      <c r="D3" s="21">
        <v>4528</v>
      </c>
      <c r="E3" s="21">
        <v>4504.5</v>
      </c>
      <c r="F3" s="21">
        <v>4491.416666666667</v>
      </c>
    </row>
    <row r="4" spans="1:6" x14ac:dyDescent="0.25">
      <c r="A4" s="20" t="s">
        <v>28</v>
      </c>
      <c r="B4" s="21">
        <v>295.67797798731254</v>
      </c>
      <c r="C4" s="21">
        <v>467.8075458989519</v>
      </c>
      <c r="D4" s="21">
        <v>532.06390593611968</v>
      </c>
      <c r="E4" s="21">
        <v>485.74345080505202</v>
      </c>
      <c r="F4" s="21">
        <v>424.8963982847601</v>
      </c>
    </row>
    <row r="5" spans="1:6" x14ac:dyDescent="0.25">
      <c r="A5" s="20" t="s">
        <v>16</v>
      </c>
      <c r="B5" s="21">
        <v>4132</v>
      </c>
      <c r="C5" s="21">
        <v>4014</v>
      </c>
      <c r="D5" s="21">
        <v>3976</v>
      </c>
      <c r="E5" s="21">
        <v>4000</v>
      </c>
      <c r="F5" s="21">
        <v>3976</v>
      </c>
    </row>
    <row r="6" spans="1:6" x14ac:dyDescent="0.25">
      <c r="A6" s="20" t="s">
        <v>17</v>
      </c>
      <c r="B6" s="21">
        <v>4944</v>
      </c>
      <c r="C6" s="21">
        <v>5112</v>
      </c>
      <c r="D6" s="21">
        <v>5347</v>
      </c>
      <c r="E6" s="21">
        <v>5134</v>
      </c>
      <c r="F6" s="21">
        <v>5347</v>
      </c>
    </row>
    <row r="7" spans="1:6" x14ac:dyDescent="0.25">
      <c r="A7" s="22" t="s">
        <v>22</v>
      </c>
      <c r="B7" s="23" t="str">
        <f>IFERROR(_xlfn.MODE.SNGL('Tabela przestawna'!B3:B7),"Brak")</f>
        <v>Brak</v>
      </c>
      <c r="C7" s="23" t="str">
        <f>IFERROR(_xlfn.MODE.SNGL('Tabela przestawna'!C3:C7),"Brak")</f>
        <v>Brak</v>
      </c>
      <c r="D7" s="23" t="str">
        <f>IFERROR(_xlfn.MODE.SNGL('Tabela przestawna'!D3:D7),"Brak")</f>
        <v>Brak</v>
      </c>
      <c r="E7" s="23" t="str">
        <f>IFERROR(_xlfn.MODE.SNGL('Tabela przestawna'!E3:E7),"Brak")</f>
        <v>Brak</v>
      </c>
      <c r="F7" s="23" t="str">
        <f>IFERROR(_xlfn.MODE.SNGL('Tabela przestawna'!F3:F7),"Brak")</f>
        <v>Brak</v>
      </c>
    </row>
    <row r="8" spans="1:6" x14ac:dyDescent="0.25">
      <c r="A8" s="22" t="s">
        <v>23</v>
      </c>
      <c r="B8" s="22">
        <f>KURT('Tabela przestawna'!B3:B7)</f>
        <v>-1.8133552584072561</v>
      </c>
      <c r="C8" s="22">
        <f>KURT('Tabela przestawna'!C3:C7)</f>
        <v>0.97907023194021825</v>
      </c>
      <c r="D8" s="22">
        <f>KURT('Tabela przestawna'!D3:D7)</f>
        <v>1.5640662861151498</v>
      </c>
      <c r="E8" s="22">
        <f>KURT('Tabela przestawna'!E3:E7)</f>
        <v>-0.33522050116337976</v>
      </c>
      <c r="F8" s="22">
        <f>KURT('Tabela przestawna'!F3:F7)</f>
        <v>1.2942493454721564</v>
      </c>
    </row>
    <row r="9" spans="1:6" x14ac:dyDescent="0.25">
      <c r="A9" s="22" t="s">
        <v>24</v>
      </c>
      <c r="B9" s="22">
        <f>SKEW('Tabela przestawna'!B3:B7)</f>
        <v>8.3109457385173913E-4</v>
      </c>
      <c r="C9" s="22">
        <f>SKEW('Tabela przestawna'!C3:C7)</f>
        <v>1.1491561848428071</v>
      </c>
      <c r="D9" s="22">
        <f>SKEW('Tabela przestawna'!D3:D7)</f>
        <v>1.1459197332630353</v>
      </c>
      <c r="E9" s="22">
        <f>SKEW('Tabela przestawna'!E3:E7)</f>
        <v>1.0365446241327299</v>
      </c>
      <c r="F9" s="22">
        <f>SKEW('Tabela przestawna'!F3:F7)</f>
        <v>1.2683829897904881</v>
      </c>
    </row>
    <row r="10" spans="1:6" x14ac:dyDescent="0.25">
      <c r="A10" s="22" t="s">
        <v>25</v>
      </c>
      <c r="B10" s="22">
        <f>_xlfn.QUARTILE.INC('Tabela przestawna'!B3:B7,1)</f>
        <v>4177</v>
      </c>
      <c r="C10" s="22">
        <f>_xlfn.QUARTILE.INC('Tabela przestawna'!C3:C7,1)</f>
        <v>4063</v>
      </c>
      <c r="D10" s="22">
        <f>_xlfn.QUARTILE.INC('Tabela przestawna'!D3:D7,1)</f>
        <v>4097</v>
      </c>
      <c r="E10" s="22">
        <f>_xlfn.QUARTILE.INC('Tabela przestawna'!E3:E7,1)</f>
        <v>4139</v>
      </c>
      <c r="F10" s="22">
        <f>_xlfn.QUARTILE.INC('Tabela przestawna'!F3:F7,1)</f>
        <v>16680</v>
      </c>
    </row>
    <row r="11" spans="1:6" x14ac:dyDescent="0.25">
      <c r="A11" s="22" t="s">
        <v>26</v>
      </c>
      <c r="B11" s="22">
        <f>_xlfn.QUARTILE.INC('Tabela przestawna'!B3:B7,2)</f>
        <v>4388</v>
      </c>
      <c r="C11" s="22">
        <f>_xlfn.QUARTILE.INC('Tabela przestawna'!C3:C7,2)</f>
        <v>4294</v>
      </c>
      <c r="D11" s="22">
        <f>_xlfn.QUARTILE.INC('Tabela przestawna'!D3:D7,2)</f>
        <v>4376</v>
      </c>
      <c r="E11" s="22">
        <f>_xlfn.QUARTILE.INC('Tabela przestawna'!E3:E7,2)</f>
        <v>4145</v>
      </c>
      <c r="F11" s="22">
        <f>_xlfn.QUARTILE.INC('Tabela przestawna'!F3:F7,2)</f>
        <v>16950</v>
      </c>
    </row>
    <row r="12" spans="1:6" ht="15.75" thickBot="1" x14ac:dyDescent="0.3">
      <c r="A12" s="24" t="s">
        <v>27</v>
      </c>
      <c r="B12" s="24">
        <f>_xlfn.QUARTILE.INC('Tabela przestawna'!B3:B7,3)</f>
        <v>4424</v>
      </c>
      <c r="C12" s="24">
        <f>_xlfn.QUARTILE.INC('Tabela przestawna'!C3:C7,3)</f>
        <v>4484</v>
      </c>
      <c r="D12" s="24">
        <f>_xlfn.QUARTILE.INC('Tabela przestawna'!D3:D7,3)</f>
        <v>4385</v>
      </c>
      <c r="E12" s="24">
        <f>_xlfn.QUARTILE.INC('Tabela przestawna'!E3:E7,3)</f>
        <v>4597</v>
      </c>
      <c r="F12" s="24">
        <f>_xlfn.QUARTILE.INC('Tabela przestawna'!F3:F7,3)</f>
        <v>17845</v>
      </c>
    </row>
    <row r="13" spans="1:6" x14ac:dyDescent="0.25">
      <c r="A13" s="18"/>
      <c r="B13" s="18"/>
      <c r="C13" s="18"/>
      <c r="D13" s="18"/>
      <c r="E13" s="18"/>
      <c r="F1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482E-13FE-4487-B356-85FE0503E8B2}">
  <dimension ref="A1:J22"/>
  <sheetViews>
    <sheetView workbookViewId="0">
      <selection activeCell="D7" sqref="D7"/>
    </sheetView>
  </sheetViews>
  <sheetFormatPr defaultRowHeight="15" x14ac:dyDescent="0.25"/>
  <cols>
    <col min="1" max="1" width="36.140625" customWidth="1"/>
    <col min="2" max="2" width="24.85546875" customWidth="1"/>
    <col min="3" max="3" width="24.140625" customWidth="1"/>
    <col min="4" max="4" width="26.5703125" customWidth="1"/>
    <col min="5" max="5" width="23.42578125" customWidth="1"/>
    <col min="6" max="6" width="18" customWidth="1"/>
  </cols>
  <sheetData>
    <row r="1" spans="1:10" x14ac:dyDescent="0.25">
      <c r="A1" s="28" t="s">
        <v>15</v>
      </c>
      <c r="B1" s="28" t="s">
        <v>18</v>
      </c>
      <c r="C1" s="28" t="s">
        <v>19</v>
      </c>
      <c r="D1" s="28" t="s">
        <v>20</v>
      </c>
      <c r="E1" s="28" t="s">
        <v>21</v>
      </c>
      <c r="F1" s="28" t="s">
        <v>3</v>
      </c>
      <c r="G1" s="25"/>
      <c r="H1" s="25"/>
      <c r="I1" s="25"/>
      <c r="J1" s="25"/>
    </row>
    <row r="2" spans="1:10" x14ac:dyDescent="0.25">
      <c r="A2" s="20" t="s">
        <v>14</v>
      </c>
      <c r="B2" s="26">
        <v>4438.666666666667</v>
      </c>
      <c r="C2" s="26">
        <v>4494.5</v>
      </c>
      <c r="D2" s="26">
        <v>4528</v>
      </c>
      <c r="E2" s="26">
        <v>4504.5</v>
      </c>
      <c r="F2" s="20">
        <v>4491.416666666667</v>
      </c>
      <c r="G2" s="25"/>
      <c r="H2" s="25"/>
      <c r="I2" s="25"/>
      <c r="J2" s="25"/>
    </row>
    <row r="3" spans="1:10" x14ac:dyDescent="0.25">
      <c r="A3" s="20" t="s">
        <v>28</v>
      </c>
      <c r="B3" s="26">
        <v>295.67797798731254</v>
      </c>
      <c r="C3" s="26">
        <v>467.8075458989519</v>
      </c>
      <c r="D3" s="26">
        <v>532.06390593611968</v>
      </c>
      <c r="E3" s="26">
        <v>485.74345080505202</v>
      </c>
      <c r="F3" s="20">
        <v>424.8963982847601</v>
      </c>
      <c r="G3" s="25"/>
      <c r="H3" s="25"/>
      <c r="I3" s="25"/>
      <c r="J3" s="25"/>
    </row>
    <row r="4" spans="1:10" x14ac:dyDescent="0.25">
      <c r="A4" s="20" t="s">
        <v>16</v>
      </c>
      <c r="B4" s="26">
        <v>4132</v>
      </c>
      <c r="C4" s="26">
        <v>4014</v>
      </c>
      <c r="D4" s="26">
        <v>3976</v>
      </c>
      <c r="E4" s="26">
        <v>4000</v>
      </c>
      <c r="F4" s="20">
        <v>3976</v>
      </c>
      <c r="G4" s="25"/>
      <c r="H4" s="25"/>
      <c r="I4" s="25"/>
      <c r="J4" s="25"/>
    </row>
    <row r="5" spans="1:10" x14ac:dyDescent="0.25">
      <c r="A5" s="20" t="s">
        <v>17</v>
      </c>
      <c r="B5" s="26">
        <v>4944</v>
      </c>
      <c r="C5" s="26">
        <v>5112</v>
      </c>
      <c r="D5" s="26">
        <v>5347</v>
      </c>
      <c r="E5" s="26">
        <v>5134</v>
      </c>
      <c r="F5" s="20">
        <v>5347</v>
      </c>
      <c r="G5" s="25"/>
      <c r="H5" s="25"/>
      <c r="I5" s="25"/>
      <c r="J5" s="25"/>
    </row>
    <row r="6" spans="1:10" x14ac:dyDescent="0.25">
      <c r="A6" s="20" t="s">
        <v>23</v>
      </c>
      <c r="B6" s="26">
        <v>-1.8133552584072561</v>
      </c>
      <c r="C6" s="26">
        <v>0.97907023194021825</v>
      </c>
      <c r="D6" s="26">
        <v>1.5640662861151498</v>
      </c>
      <c r="E6" s="26">
        <v>-0.33522050116337976</v>
      </c>
      <c r="F6" s="20">
        <v>1.2942493454721564</v>
      </c>
      <c r="G6" s="25"/>
      <c r="H6" s="25"/>
      <c r="I6" s="25"/>
      <c r="J6" s="25"/>
    </row>
    <row r="7" spans="1:10" x14ac:dyDescent="0.25">
      <c r="A7" s="20" t="s">
        <v>24</v>
      </c>
      <c r="B7" s="26">
        <v>8.3109457385173913E-4</v>
      </c>
      <c r="C7" s="26">
        <v>1.1491561848428071</v>
      </c>
      <c r="D7" s="26">
        <v>1.1459197332630353</v>
      </c>
      <c r="E7" s="26">
        <v>1.0365446241327299</v>
      </c>
      <c r="F7" s="20">
        <v>1.2683829897904881</v>
      </c>
      <c r="G7" s="25"/>
      <c r="H7" s="25"/>
      <c r="I7" s="25"/>
      <c r="J7" s="25"/>
    </row>
    <row r="8" spans="1:10" x14ac:dyDescent="0.25">
      <c r="A8" s="20" t="s">
        <v>25</v>
      </c>
      <c r="B8" s="26">
        <v>4177</v>
      </c>
      <c r="C8" s="26">
        <v>4063</v>
      </c>
      <c r="D8" s="26">
        <v>4097</v>
      </c>
      <c r="E8" s="26">
        <v>4139</v>
      </c>
      <c r="F8" s="20">
        <v>16680</v>
      </c>
      <c r="G8" s="25"/>
      <c r="H8" s="25"/>
      <c r="I8" s="25"/>
      <c r="J8" s="25"/>
    </row>
    <row r="9" spans="1:10" x14ac:dyDescent="0.25">
      <c r="A9" s="20" t="s">
        <v>26</v>
      </c>
      <c r="B9" s="26">
        <v>4388</v>
      </c>
      <c r="C9" s="26">
        <v>4294</v>
      </c>
      <c r="D9" s="26">
        <v>4376</v>
      </c>
      <c r="E9" s="26">
        <v>4145</v>
      </c>
      <c r="F9" s="20">
        <v>16950</v>
      </c>
      <c r="G9" s="25"/>
      <c r="H9" s="25"/>
      <c r="I9" s="25"/>
      <c r="J9" s="25"/>
    </row>
    <row r="10" spans="1:10" x14ac:dyDescent="0.25">
      <c r="A10" s="27" t="s">
        <v>27</v>
      </c>
      <c r="B10" s="27">
        <v>4424</v>
      </c>
      <c r="C10" s="27">
        <v>4484</v>
      </c>
      <c r="D10" s="27">
        <v>4385</v>
      </c>
      <c r="E10" s="27">
        <v>4597</v>
      </c>
      <c r="F10" s="27">
        <v>17845</v>
      </c>
      <c r="G10" s="25"/>
      <c r="H10" s="25"/>
      <c r="I10" s="25"/>
      <c r="J10" s="25"/>
    </row>
    <row r="11" spans="1:10" x14ac:dyDescent="0.25">
      <c r="G11" s="25"/>
      <c r="H11" s="25"/>
      <c r="I11" s="25"/>
      <c r="J11" s="25"/>
    </row>
    <row r="12" spans="1:10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0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</row>
    <row r="15" spans="1:10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</row>
    <row r="17" spans="1:10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0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0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0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 spans="1:10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5B28-2AB4-43C4-A5CB-1558F1D4C943}">
  <dimension ref="A1:M41"/>
  <sheetViews>
    <sheetView zoomScale="70" zoomScaleNormal="70" workbookViewId="0">
      <selection activeCell="P32" sqref="P32"/>
    </sheetView>
  </sheetViews>
  <sheetFormatPr defaultRowHeight="15" x14ac:dyDescent="0.25"/>
  <cols>
    <col min="1" max="1" width="20.7109375" customWidth="1"/>
    <col min="2" max="2" width="16.5703125" customWidth="1"/>
    <col min="3" max="3" width="14.28515625" customWidth="1"/>
    <col min="4" max="4" width="18.28515625" customWidth="1"/>
    <col min="5" max="5" width="18.42578125" customWidth="1"/>
    <col min="7" max="7" width="27.7109375" customWidth="1"/>
    <col min="9" max="9" width="29" customWidth="1"/>
    <col min="10" max="10" width="18.140625" customWidth="1"/>
    <col min="11" max="11" width="20.42578125" customWidth="1"/>
    <col min="12" max="12" width="20.7109375" customWidth="1"/>
    <col min="13" max="13" width="23.7109375" customWidth="1"/>
  </cols>
  <sheetData>
    <row r="1" spans="1:13" x14ac:dyDescent="0.25">
      <c r="A1" s="29" t="s">
        <v>2</v>
      </c>
      <c r="B1" s="30" t="s">
        <v>18</v>
      </c>
      <c r="C1" s="30" t="s">
        <v>19</v>
      </c>
      <c r="D1" s="30" t="s">
        <v>20</v>
      </c>
      <c r="E1" s="45"/>
    </row>
    <row r="2" spans="1:13" x14ac:dyDescent="0.25">
      <c r="A2" s="32">
        <v>2016</v>
      </c>
      <c r="B2" s="33">
        <v>4177</v>
      </c>
      <c r="C2" s="33">
        <v>4063</v>
      </c>
      <c r="D2" s="33">
        <v>3976</v>
      </c>
      <c r="E2" s="37"/>
      <c r="G2" s="56" t="s">
        <v>18</v>
      </c>
      <c r="H2" s="56"/>
      <c r="I2" s="56"/>
      <c r="J2" s="44"/>
      <c r="K2" s="58" t="s">
        <v>20</v>
      </c>
      <c r="L2" s="58"/>
      <c r="M2" s="58"/>
    </row>
    <row r="3" spans="1:13" x14ac:dyDescent="0.25">
      <c r="A3" s="32">
        <v>2017</v>
      </c>
      <c r="B3" s="33">
        <v>4424</v>
      </c>
      <c r="C3" s="33">
        <v>4014</v>
      </c>
      <c r="D3" s="33">
        <v>4097</v>
      </c>
      <c r="E3" s="37"/>
      <c r="G3" s="43" t="s">
        <v>33</v>
      </c>
      <c r="H3" s="43" t="s">
        <v>32</v>
      </c>
      <c r="I3" s="43" t="s">
        <v>34</v>
      </c>
      <c r="K3" s="43" t="s">
        <v>33</v>
      </c>
      <c r="L3" s="43" t="s">
        <v>32</v>
      </c>
      <c r="M3" s="43" t="s">
        <v>34</v>
      </c>
    </row>
    <row r="4" spans="1:13" x14ac:dyDescent="0.25">
      <c r="A4" s="32">
        <v>2018</v>
      </c>
      <c r="B4" s="33">
        <v>4132</v>
      </c>
      <c r="C4" s="33">
        <v>4294</v>
      </c>
      <c r="D4" s="33">
        <v>4385</v>
      </c>
      <c r="E4" s="37"/>
      <c r="G4" s="34">
        <v>4100</v>
      </c>
      <c r="H4" s="38">
        <f t="array" ref="H4:H13">FREQUENCY(B2:B7,$G$4:$G$13)</f>
        <v>0</v>
      </c>
      <c r="I4" s="54">
        <v>0</v>
      </c>
      <c r="K4" s="49">
        <v>3800</v>
      </c>
      <c r="L4" s="38">
        <f t="array" ref="L4:L21">FREQUENCY($D$2:$D$7,$K$4:$K$21)</f>
        <v>0</v>
      </c>
      <c r="M4" s="51">
        <v>0</v>
      </c>
    </row>
    <row r="5" spans="1:13" x14ac:dyDescent="0.25">
      <c r="A5" s="32">
        <v>2019</v>
      </c>
      <c r="B5" s="33">
        <v>4388</v>
      </c>
      <c r="C5" s="33">
        <v>4484</v>
      </c>
      <c r="D5" s="33">
        <v>4376</v>
      </c>
      <c r="E5" s="37"/>
      <c r="G5" s="34">
        <v>4200</v>
      </c>
      <c r="H5" s="38">
        <v>2</v>
      </c>
      <c r="I5" s="40">
        <v>0.33333000000000002</v>
      </c>
      <c r="K5" s="49">
        <v>3900</v>
      </c>
      <c r="L5" s="38">
        <v>0</v>
      </c>
      <c r="M5" s="51">
        <v>0</v>
      </c>
    </row>
    <row r="6" spans="1:13" x14ac:dyDescent="0.25">
      <c r="A6" s="32">
        <v>2020</v>
      </c>
      <c r="B6" s="33">
        <v>4567</v>
      </c>
      <c r="C6" s="33">
        <v>5000</v>
      </c>
      <c r="D6" s="33">
        <v>4987</v>
      </c>
      <c r="E6" s="37"/>
      <c r="G6" s="34">
        <v>4300</v>
      </c>
      <c r="H6" s="38">
        <v>0</v>
      </c>
      <c r="I6" s="40">
        <v>0.33333000000000002</v>
      </c>
      <c r="K6" s="49">
        <v>4000</v>
      </c>
      <c r="L6" s="38">
        <v>1</v>
      </c>
      <c r="M6" s="52">
        <v>0.1666666</v>
      </c>
    </row>
    <row r="7" spans="1:13" x14ac:dyDescent="0.25">
      <c r="A7" s="32">
        <v>2021</v>
      </c>
      <c r="B7" s="33">
        <v>4944</v>
      </c>
      <c r="C7" s="33">
        <v>5112</v>
      </c>
      <c r="D7" s="33">
        <v>5347</v>
      </c>
      <c r="E7" s="37"/>
      <c r="G7" s="34">
        <v>4400</v>
      </c>
      <c r="H7" s="38">
        <v>1</v>
      </c>
      <c r="I7" s="41">
        <v>0.49999000000000005</v>
      </c>
      <c r="K7" s="49">
        <v>4100</v>
      </c>
      <c r="L7" s="38">
        <v>1</v>
      </c>
      <c r="M7" s="50">
        <v>0.33333000000000002</v>
      </c>
    </row>
    <row r="8" spans="1:13" x14ac:dyDescent="0.25">
      <c r="B8" s="31" t="s">
        <v>29</v>
      </c>
      <c r="C8" s="31" t="s">
        <v>30</v>
      </c>
      <c r="D8" s="31" t="s">
        <v>31</v>
      </c>
      <c r="E8" s="11"/>
      <c r="G8" s="34">
        <v>4500</v>
      </c>
      <c r="H8" s="38">
        <v>1</v>
      </c>
      <c r="I8" s="41">
        <v>0.66665600000000003</v>
      </c>
      <c r="K8" s="49">
        <v>4200</v>
      </c>
      <c r="L8" s="38">
        <v>0</v>
      </c>
      <c r="M8" s="50">
        <v>0.33333000000000002</v>
      </c>
    </row>
    <row r="9" spans="1:13" x14ac:dyDescent="0.25">
      <c r="B9" s="34">
        <v>4100</v>
      </c>
      <c r="C9" s="34">
        <v>4000</v>
      </c>
      <c r="D9" s="34">
        <v>3800</v>
      </c>
      <c r="E9" s="46"/>
      <c r="G9" s="34">
        <v>4600</v>
      </c>
      <c r="H9" s="38">
        <v>1</v>
      </c>
      <c r="I9" s="41">
        <v>0.83332260000000002</v>
      </c>
      <c r="K9" s="49">
        <v>4300</v>
      </c>
      <c r="L9" s="38">
        <v>0</v>
      </c>
      <c r="M9" s="50">
        <v>0.33333000000000002</v>
      </c>
    </row>
    <row r="10" spans="1:13" x14ac:dyDescent="0.25">
      <c r="B10" s="34">
        <v>4200</v>
      </c>
      <c r="C10" s="34">
        <v>4100</v>
      </c>
      <c r="D10" s="34">
        <v>3900</v>
      </c>
      <c r="E10" s="46"/>
      <c r="G10" s="34">
        <v>4700</v>
      </c>
      <c r="H10" s="38">
        <v>0</v>
      </c>
      <c r="I10" s="41">
        <v>0.83331999999999995</v>
      </c>
      <c r="K10" s="49">
        <v>4400</v>
      </c>
      <c r="L10" s="38">
        <v>2</v>
      </c>
      <c r="M10" s="50">
        <v>0.66665600000000003</v>
      </c>
    </row>
    <row r="11" spans="1:13" x14ac:dyDescent="0.25">
      <c r="B11" s="34">
        <v>4300</v>
      </c>
      <c r="C11" s="34">
        <v>4200</v>
      </c>
      <c r="D11" s="34">
        <v>4000</v>
      </c>
      <c r="E11" s="46"/>
      <c r="G11" s="34">
        <v>4800</v>
      </c>
      <c r="H11" s="38">
        <v>0</v>
      </c>
      <c r="I11" s="41">
        <v>0.83331999999999995</v>
      </c>
      <c r="K11" s="49">
        <v>4500</v>
      </c>
      <c r="L11" s="38">
        <v>0</v>
      </c>
      <c r="M11" s="50">
        <v>0.66665600000000003</v>
      </c>
    </row>
    <row r="12" spans="1:13" x14ac:dyDescent="0.25">
      <c r="B12" s="34">
        <v>4400</v>
      </c>
      <c r="C12" s="34">
        <v>4300</v>
      </c>
      <c r="D12" s="34">
        <v>4100</v>
      </c>
      <c r="E12" s="46"/>
      <c r="G12" s="34">
        <v>4900</v>
      </c>
      <c r="H12" s="38">
        <v>0</v>
      </c>
      <c r="I12" s="41">
        <v>0.83331999999999995</v>
      </c>
      <c r="K12" s="49">
        <v>4600</v>
      </c>
      <c r="L12" s="38">
        <v>0</v>
      </c>
      <c r="M12" s="50">
        <v>0.66665600000000003</v>
      </c>
    </row>
    <row r="13" spans="1:13" x14ac:dyDescent="0.25">
      <c r="B13" s="34">
        <v>4500</v>
      </c>
      <c r="C13" s="34">
        <v>4400</v>
      </c>
      <c r="D13" s="34">
        <v>4200</v>
      </c>
      <c r="E13" s="46"/>
      <c r="G13" s="35">
        <v>5000</v>
      </c>
      <c r="H13" s="1">
        <v>1</v>
      </c>
      <c r="I13" s="40">
        <v>1</v>
      </c>
      <c r="K13" s="49">
        <v>4700</v>
      </c>
      <c r="L13" s="38">
        <v>0</v>
      </c>
      <c r="M13" s="50">
        <v>0.66665600000000003</v>
      </c>
    </row>
    <row r="14" spans="1:13" x14ac:dyDescent="0.25">
      <c r="B14" s="34">
        <v>4600</v>
      </c>
      <c r="C14" s="34">
        <v>4500</v>
      </c>
      <c r="D14" s="34">
        <v>4300</v>
      </c>
      <c r="E14" s="46"/>
      <c r="G14" s="39" t="s">
        <v>35</v>
      </c>
      <c r="H14" s="38">
        <v>0</v>
      </c>
      <c r="I14" s="41">
        <v>1</v>
      </c>
      <c r="K14" s="49">
        <v>4800</v>
      </c>
      <c r="L14" s="38">
        <v>0</v>
      </c>
      <c r="M14" s="50">
        <v>0.66665600000000003</v>
      </c>
    </row>
    <row r="15" spans="1:13" x14ac:dyDescent="0.25">
      <c r="B15" s="34">
        <v>4700</v>
      </c>
      <c r="C15" s="34">
        <v>4600</v>
      </c>
      <c r="D15" s="34">
        <v>4400</v>
      </c>
      <c r="E15" s="46"/>
      <c r="K15" s="49">
        <v>4900</v>
      </c>
      <c r="L15" s="38">
        <v>0</v>
      </c>
      <c r="M15" s="50">
        <v>0.66665600000000003</v>
      </c>
    </row>
    <row r="16" spans="1:13" x14ac:dyDescent="0.25">
      <c r="B16" s="34">
        <v>4800</v>
      </c>
      <c r="C16" s="34">
        <v>4700</v>
      </c>
      <c r="D16" s="34">
        <v>4500</v>
      </c>
      <c r="E16" s="46"/>
      <c r="G16" s="57" t="s">
        <v>19</v>
      </c>
      <c r="H16" s="57"/>
      <c r="I16" s="57"/>
      <c r="K16" s="49">
        <v>5000</v>
      </c>
      <c r="L16" s="38">
        <v>1</v>
      </c>
      <c r="M16" s="50">
        <v>0.83332260000000002</v>
      </c>
    </row>
    <row r="17" spans="1:13" x14ac:dyDescent="0.25">
      <c r="B17" s="34">
        <v>4900</v>
      </c>
      <c r="C17" s="34">
        <v>4800</v>
      </c>
      <c r="D17" s="34">
        <v>4600</v>
      </c>
      <c r="E17" s="46"/>
      <c r="G17" s="43" t="s">
        <v>33</v>
      </c>
      <c r="H17" s="43" t="s">
        <v>32</v>
      </c>
      <c r="I17" s="43" t="s">
        <v>34</v>
      </c>
      <c r="K17" s="49">
        <v>5100</v>
      </c>
      <c r="L17" s="38">
        <v>0</v>
      </c>
      <c r="M17" s="50">
        <v>0.83332260000000002</v>
      </c>
    </row>
    <row r="18" spans="1:13" x14ac:dyDescent="0.25">
      <c r="B18" s="35">
        <v>5000</v>
      </c>
      <c r="C18" s="34">
        <v>4900</v>
      </c>
      <c r="D18" s="34">
        <v>4700</v>
      </c>
      <c r="E18" s="46"/>
      <c r="G18" s="34">
        <v>4000</v>
      </c>
      <c r="H18">
        <f t="array" ref="H18:H30">FREQUENCY($C$2:$C$7,$G$18:$G$30)</f>
        <v>0</v>
      </c>
      <c r="I18" s="42">
        <v>0</v>
      </c>
      <c r="K18" s="49">
        <v>5200</v>
      </c>
      <c r="L18" s="38">
        <v>0</v>
      </c>
      <c r="M18" s="50">
        <v>0.83332260000000002</v>
      </c>
    </row>
    <row r="19" spans="1:13" x14ac:dyDescent="0.25">
      <c r="B19" s="35"/>
      <c r="C19" s="34">
        <v>5000</v>
      </c>
      <c r="D19" s="34">
        <v>4800</v>
      </c>
      <c r="E19" s="46"/>
      <c r="G19" s="34">
        <v>4100</v>
      </c>
      <c r="H19">
        <v>2</v>
      </c>
      <c r="I19" s="42">
        <v>0.33333000000000002</v>
      </c>
      <c r="K19" s="49">
        <v>5300</v>
      </c>
      <c r="L19" s="38">
        <v>0</v>
      </c>
      <c r="M19" s="50">
        <v>0.83332260000000002</v>
      </c>
    </row>
    <row r="20" spans="1:13" x14ac:dyDescent="0.25">
      <c r="B20" s="35"/>
      <c r="C20" s="34">
        <v>5100</v>
      </c>
      <c r="D20" s="34">
        <v>4900</v>
      </c>
      <c r="E20" s="46"/>
      <c r="G20" s="34">
        <v>4200</v>
      </c>
      <c r="H20">
        <v>0</v>
      </c>
      <c r="I20" s="42">
        <v>0.33333000000000002</v>
      </c>
      <c r="K20" s="49">
        <v>5400</v>
      </c>
      <c r="L20" s="38">
        <v>1</v>
      </c>
      <c r="M20" s="50">
        <v>1</v>
      </c>
    </row>
    <row r="21" spans="1:13" x14ac:dyDescent="0.25">
      <c r="B21" s="35"/>
      <c r="C21" s="34">
        <v>5200</v>
      </c>
      <c r="D21" s="34">
        <v>5000</v>
      </c>
      <c r="E21" s="46"/>
      <c r="G21" s="34">
        <v>4300</v>
      </c>
      <c r="H21">
        <v>1</v>
      </c>
      <c r="I21" s="41">
        <v>0.49999000000000005</v>
      </c>
      <c r="K21" s="49">
        <v>5500</v>
      </c>
      <c r="L21" s="38">
        <v>0</v>
      </c>
      <c r="M21" s="50">
        <v>1</v>
      </c>
    </row>
    <row r="22" spans="1:13" x14ac:dyDescent="0.25">
      <c r="B22" s="35"/>
      <c r="C22" s="35"/>
      <c r="D22" s="34">
        <v>5100</v>
      </c>
      <c r="E22" s="35"/>
      <c r="G22" s="34">
        <v>4400</v>
      </c>
      <c r="H22">
        <v>0</v>
      </c>
      <c r="I22" s="41">
        <v>0.49999000000000005</v>
      </c>
      <c r="K22" s="38" t="s">
        <v>35</v>
      </c>
      <c r="L22" s="38">
        <v>0</v>
      </c>
      <c r="M22" s="53">
        <v>1</v>
      </c>
    </row>
    <row r="23" spans="1:13" x14ac:dyDescent="0.25">
      <c r="B23" s="35"/>
      <c r="C23" s="35"/>
      <c r="D23" s="34">
        <v>5200</v>
      </c>
      <c r="E23" s="35"/>
      <c r="G23" s="34">
        <v>4500</v>
      </c>
      <c r="H23">
        <v>1</v>
      </c>
      <c r="I23" s="41">
        <v>0.66665600000000003</v>
      </c>
    </row>
    <row r="24" spans="1:13" x14ac:dyDescent="0.25">
      <c r="B24" s="35"/>
      <c r="C24" s="35"/>
      <c r="D24" s="34">
        <v>5300</v>
      </c>
      <c r="E24" s="35"/>
      <c r="G24" s="34">
        <v>4600</v>
      </c>
      <c r="H24">
        <v>0</v>
      </c>
      <c r="I24" s="41">
        <v>0.66665600000000003</v>
      </c>
    </row>
    <row r="25" spans="1:13" x14ac:dyDescent="0.25">
      <c r="B25" s="35"/>
      <c r="C25" s="35"/>
      <c r="D25" s="34">
        <v>5400</v>
      </c>
      <c r="E25" s="35"/>
      <c r="G25" s="34">
        <v>4700</v>
      </c>
      <c r="H25">
        <v>0</v>
      </c>
      <c r="I25" s="41">
        <v>0.66665600000000003</v>
      </c>
    </row>
    <row r="26" spans="1:13" x14ac:dyDescent="0.25">
      <c r="B26" s="35"/>
      <c r="C26" s="35"/>
      <c r="D26" s="34">
        <v>5500</v>
      </c>
      <c r="E26" s="35"/>
      <c r="G26" s="34">
        <v>4800</v>
      </c>
      <c r="H26">
        <v>0</v>
      </c>
      <c r="I26" s="41">
        <v>0.66665600000000003</v>
      </c>
    </row>
    <row r="27" spans="1:13" x14ac:dyDescent="0.25">
      <c r="G27" s="34">
        <v>4900</v>
      </c>
      <c r="H27">
        <v>0</v>
      </c>
      <c r="I27" s="41">
        <v>0.66665600000000003</v>
      </c>
    </row>
    <row r="28" spans="1:13" x14ac:dyDescent="0.25">
      <c r="A28" s="6"/>
      <c r="B28" s="6"/>
      <c r="C28" s="6"/>
      <c r="D28" s="6"/>
      <c r="E28" s="6"/>
      <c r="F28" s="6"/>
      <c r="G28" s="34">
        <v>5000</v>
      </c>
      <c r="H28">
        <v>1</v>
      </c>
      <c r="I28" s="41">
        <v>0.83332260000000002</v>
      </c>
    </row>
    <row r="29" spans="1:13" x14ac:dyDescent="0.25">
      <c r="A29" s="36"/>
      <c r="B29" s="36"/>
      <c r="C29" s="36"/>
      <c r="D29" s="36"/>
      <c r="E29" s="36"/>
      <c r="F29" s="6"/>
      <c r="G29" s="34">
        <v>5100</v>
      </c>
      <c r="H29">
        <v>0</v>
      </c>
      <c r="I29" s="41">
        <v>0.83332260000000002</v>
      </c>
    </row>
    <row r="30" spans="1:13" x14ac:dyDescent="0.25">
      <c r="A30" s="11"/>
      <c r="B30" s="11"/>
      <c r="C30" s="11"/>
      <c r="D30" s="11"/>
      <c r="E30" s="11"/>
      <c r="F30" s="6"/>
      <c r="G30" s="34">
        <v>5200</v>
      </c>
      <c r="H30">
        <v>1</v>
      </c>
      <c r="I30" s="42">
        <v>1</v>
      </c>
    </row>
    <row r="31" spans="1:13" x14ac:dyDescent="0.25">
      <c r="A31" s="37"/>
      <c r="B31" s="11"/>
      <c r="C31" s="11"/>
      <c r="D31" s="11"/>
      <c r="E31" s="6"/>
      <c r="F31" s="6"/>
      <c r="G31" s="48" t="s">
        <v>35</v>
      </c>
      <c r="H31">
        <v>0</v>
      </c>
      <c r="I31" s="47">
        <v>1</v>
      </c>
    </row>
    <row r="32" spans="1:13" x14ac:dyDescent="0.25">
      <c r="A32" s="37"/>
      <c r="B32" s="11"/>
      <c r="C32" s="11"/>
      <c r="D32" s="11"/>
      <c r="E32" s="6"/>
      <c r="F32" s="6"/>
      <c r="G32" s="6"/>
    </row>
    <row r="33" spans="1:7" x14ac:dyDescent="0.25">
      <c r="A33" s="37"/>
      <c r="B33" s="11"/>
      <c r="C33" s="11"/>
      <c r="D33" s="11"/>
      <c r="E33" s="6"/>
      <c r="F33" s="6"/>
      <c r="G33" s="6"/>
    </row>
    <row r="34" spans="1:7" x14ac:dyDescent="0.25">
      <c r="A34" s="37"/>
      <c r="B34" s="11"/>
      <c r="C34" s="11"/>
      <c r="D34" s="11"/>
      <c r="E34" s="6"/>
      <c r="F34" s="6"/>
      <c r="G34" s="6"/>
    </row>
    <row r="35" spans="1:7" x14ac:dyDescent="0.25">
      <c r="A35" s="37"/>
      <c r="B35" s="11"/>
      <c r="C35" s="11"/>
      <c r="D35" s="11"/>
      <c r="E35" s="6"/>
      <c r="F35" s="6"/>
      <c r="G35" s="6"/>
    </row>
    <row r="36" spans="1:7" x14ac:dyDescent="0.25">
      <c r="A36" s="37"/>
      <c r="B36" s="11"/>
      <c r="C36" s="11"/>
      <c r="D36" s="11"/>
      <c r="E36" s="6"/>
      <c r="F36" s="6"/>
      <c r="G36" s="6"/>
    </row>
    <row r="37" spans="1:7" x14ac:dyDescent="0.25">
      <c r="A37" s="37"/>
      <c r="B37" s="11"/>
      <c r="C37" s="11"/>
      <c r="D37" s="11"/>
      <c r="E37" s="6"/>
      <c r="F37" s="6"/>
      <c r="G37" s="6"/>
    </row>
    <row r="38" spans="1:7" x14ac:dyDescent="0.25">
      <c r="A38" s="37"/>
      <c r="B38" s="11"/>
      <c r="C38" s="11"/>
      <c r="D38" s="11"/>
      <c r="E38" s="6"/>
      <c r="F38" s="6"/>
      <c r="G38" s="6"/>
    </row>
    <row r="39" spans="1:7" x14ac:dyDescent="0.25">
      <c r="A39" s="37"/>
      <c r="B39" s="11"/>
      <c r="C39" s="11"/>
      <c r="D39" s="11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</sheetData>
  <mergeCells count="3">
    <mergeCell ref="G2:I2"/>
    <mergeCell ref="G16:I16"/>
    <mergeCell ref="K2:M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8E3F-4908-42F2-8C75-181E75136732}">
  <dimension ref="A1:H24"/>
  <sheetViews>
    <sheetView tabSelected="1" workbookViewId="0">
      <selection activeCell="J14" sqref="J14"/>
    </sheetView>
  </sheetViews>
  <sheetFormatPr defaultRowHeight="15" x14ac:dyDescent="0.25"/>
  <cols>
    <col min="1" max="1" width="30.140625" customWidth="1"/>
    <col min="2" max="2" width="23" customWidth="1"/>
    <col min="4" max="4" width="31.85546875" customWidth="1"/>
    <col min="5" max="5" width="27.85546875" customWidth="1"/>
    <col min="7" max="7" width="24.85546875" customWidth="1"/>
    <col min="8" max="8" width="32.5703125" customWidth="1"/>
  </cols>
  <sheetData>
    <row r="1" spans="1:8" x14ac:dyDescent="0.25">
      <c r="A1" s="61" t="s">
        <v>18</v>
      </c>
      <c r="B1" s="61"/>
      <c r="D1" s="68" t="s">
        <v>19</v>
      </c>
      <c r="E1" s="61"/>
      <c r="G1" s="68" t="s">
        <v>19</v>
      </c>
      <c r="H1" s="61"/>
    </row>
    <row r="2" spans="1:8" x14ac:dyDescent="0.25">
      <c r="A2" s="60" t="s">
        <v>36</v>
      </c>
      <c r="B2" s="59"/>
      <c r="D2" s="60" t="s">
        <v>36</v>
      </c>
      <c r="E2" s="59"/>
      <c r="G2" s="60" t="s">
        <v>36</v>
      </c>
      <c r="H2" s="59"/>
    </row>
    <row r="3" spans="1:8" x14ac:dyDescent="0.25">
      <c r="A3" s="65" t="s">
        <v>37</v>
      </c>
      <c r="B3" s="66">
        <v>4438.666666666667</v>
      </c>
      <c r="D3" s="65" t="s">
        <v>37</v>
      </c>
      <c r="E3" s="62">
        <v>4494.5</v>
      </c>
      <c r="G3" s="65" t="s">
        <v>37</v>
      </c>
      <c r="H3" s="62">
        <v>4528</v>
      </c>
    </row>
    <row r="4" spans="1:8" x14ac:dyDescent="0.25">
      <c r="A4" s="6" t="s">
        <v>38</v>
      </c>
      <c r="B4" s="46">
        <f>STDEV(A19:A24)/POWER(COUNT(A19:A24),2)</f>
        <v>8.213277166314283</v>
      </c>
      <c r="D4" s="6" t="s">
        <v>38</v>
      </c>
      <c r="E4" s="70">
        <f>STDEV(D19:D24)/POWER(COUNT(D19:D24),2)</f>
        <v>12.994654052748665</v>
      </c>
      <c r="G4" s="6" t="s">
        <v>38</v>
      </c>
      <c r="H4" s="70">
        <f>STDEV(G18:G23)/POWER(COUNT(G18:G23),2)</f>
        <v>14.779552942669991</v>
      </c>
    </row>
    <row r="5" spans="1:8" x14ac:dyDescent="0.25">
      <c r="A5" s="6" t="s">
        <v>39</v>
      </c>
      <c r="B5" s="46">
        <f>MEDIAN(A19:A24)</f>
        <v>4406</v>
      </c>
      <c r="D5" s="6" t="s">
        <v>39</v>
      </c>
      <c r="E5" s="70">
        <f>MEDIAN(D19:D24)</f>
        <v>4389</v>
      </c>
      <c r="G5" s="6" t="s">
        <v>39</v>
      </c>
      <c r="H5" s="70">
        <f>MEDIAN(G18:G23)</f>
        <v>4380.5</v>
      </c>
    </row>
    <row r="6" spans="1:8" x14ac:dyDescent="0.25">
      <c r="A6" s="65" t="s">
        <v>45</v>
      </c>
      <c r="B6" s="66">
        <v>295.67797798731254</v>
      </c>
      <c r="D6" s="65" t="s">
        <v>45</v>
      </c>
      <c r="E6" s="62">
        <v>467.8075458989519</v>
      </c>
      <c r="G6" s="65" t="s">
        <v>45</v>
      </c>
      <c r="H6" s="62">
        <v>532.06390593611968</v>
      </c>
    </row>
    <row r="7" spans="1:8" x14ac:dyDescent="0.25">
      <c r="A7" s="6" t="s">
        <v>40</v>
      </c>
      <c r="B7" s="46">
        <f>_xlfn.VAR.S(A19:A24)</f>
        <v>87425.46666666666</v>
      </c>
      <c r="D7" s="6" t="s">
        <v>40</v>
      </c>
      <c r="E7" s="70">
        <f>_xlfn.VAR.S(D19:D24)</f>
        <v>218843.9</v>
      </c>
      <c r="G7" s="6" t="s">
        <v>40</v>
      </c>
      <c r="H7" s="70">
        <f>_xlfn.VAR.S(G18:G23)</f>
        <v>283092</v>
      </c>
    </row>
    <row r="8" spans="1:8" x14ac:dyDescent="0.25">
      <c r="A8" s="65" t="s">
        <v>47</v>
      </c>
      <c r="B8" s="66">
        <v>-1.8133552584072561</v>
      </c>
      <c r="D8" s="65" t="s">
        <v>49</v>
      </c>
      <c r="E8" s="62">
        <v>0.97907023194021825</v>
      </c>
      <c r="G8" s="65" t="s">
        <v>47</v>
      </c>
      <c r="H8" s="62">
        <v>1.5640662861151498</v>
      </c>
    </row>
    <row r="9" spans="1:8" x14ac:dyDescent="0.25">
      <c r="A9" s="65" t="s">
        <v>48</v>
      </c>
      <c r="B9" s="66">
        <v>8.3109457385173913E-4</v>
      </c>
      <c r="D9" s="65" t="s">
        <v>48</v>
      </c>
      <c r="E9" s="62">
        <v>1.1491561848428071</v>
      </c>
      <c r="G9" s="65" t="s">
        <v>48</v>
      </c>
      <c r="H9" s="62">
        <v>1.1459197332630353</v>
      </c>
    </row>
    <row r="10" spans="1:8" x14ac:dyDescent="0.25">
      <c r="A10" s="65" t="s">
        <v>42</v>
      </c>
      <c r="B10" s="66">
        <v>4132</v>
      </c>
      <c r="D10" s="65" t="s">
        <v>42</v>
      </c>
      <c r="E10" s="62">
        <v>4014</v>
      </c>
      <c r="G10" s="65" t="s">
        <v>42</v>
      </c>
      <c r="H10" s="62">
        <v>3976</v>
      </c>
    </row>
    <row r="11" spans="1:8" x14ac:dyDescent="0.25">
      <c r="A11" s="65" t="s">
        <v>41</v>
      </c>
      <c r="B11" s="66">
        <v>4944</v>
      </c>
      <c r="D11" s="65" t="s">
        <v>41</v>
      </c>
      <c r="E11" s="62">
        <v>5112</v>
      </c>
      <c r="G11" s="65" t="s">
        <v>41</v>
      </c>
      <c r="H11" s="62">
        <v>5347</v>
      </c>
    </row>
    <row r="12" spans="1:8" x14ac:dyDescent="0.25">
      <c r="A12" s="65" t="s">
        <v>43</v>
      </c>
      <c r="B12" s="46">
        <f>SUM(A19:A24)</f>
        <v>26632</v>
      </c>
      <c r="D12" s="65" t="s">
        <v>43</v>
      </c>
      <c r="E12" s="70">
        <f>SUM(D19:D24)</f>
        <v>26967</v>
      </c>
      <c r="G12" s="65" t="s">
        <v>43</v>
      </c>
      <c r="H12" s="35">
        <f>SUM(G18:G23)</f>
        <v>27168</v>
      </c>
    </row>
    <row r="13" spans="1:8" x14ac:dyDescent="0.25">
      <c r="A13" s="65" t="s">
        <v>44</v>
      </c>
      <c r="B13" s="46">
        <f>COUNT(A19:A24)</f>
        <v>6</v>
      </c>
      <c r="D13" s="65" t="s">
        <v>44</v>
      </c>
      <c r="E13" s="70">
        <f>COUNT(D19:D24)</f>
        <v>6</v>
      </c>
      <c r="G13" s="65" t="s">
        <v>44</v>
      </c>
      <c r="H13" s="35">
        <f>COUNT(G18:G23)</f>
        <v>6</v>
      </c>
    </row>
    <row r="14" spans="1:8" x14ac:dyDescent="0.25">
      <c r="A14" s="65"/>
      <c r="B14" s="66"/>
    </row>
    <row r="15" spans="1:8" x14ac:dyDescent="0.25">
      <c r="A15" s="65"/>
      <c r="B15" s="66"/>
    </row>
    <row r="16" spans="1:8" x14ac:dyDescent="0.25">
      <c r="A16" s="67"/>
      <c r="B16" s="48"/>
    </row>
    <row r="17" spans="1:7" x14ac:dyDescent="0.25">
      <c r="G17" s="69" t="s">
        <v>10</v>
      </c>
    </row>
    <row r="18" spans="1:7" x14ac:dyDescent="0.25">
      <c r="A18" s="63" t="s">
        <v>8</v>
      </c>
      <c r="D18" s="69" t="s">
        <v>9</v>
      </c>
      <c r="G18" s="64">
        <v>3976</v>
      </c>
    </row>
    <row r="19" spans="1:7" x14ac:dyDescent="0.25">
      <c r="A19" s="64">
        <v>4177</v>
      </c>
      <c r="D19" s="64">
        <v>4063</v>
      </c>
      <c r="G19" s="64">
        <v>4097</v>
      </c>
    </row>
    <row r="20" spans="1:7" x14ac:dyDescent="0.25">
      <c r="A20" s="64">
        <v>4424</v>
      </c>
      <c r="D20" s="64">
        <v>4014</v>
      </c>
      <c r="G20" s="64">
        <v>4385</v>
      </c>
    </row>
    <row r="21" spans="1:7" x14ac:dyDescent="0.25">
      <c r="A21" s="64">
        <v>4132</v>
      </c>
      <c r="D21" s="64">
        <v>4294</v>
      </c>
      <c r="G21" s="64">
        <v>4376</v>
      </c>
    </row>
    <row r="22" spans="1:7" x14ac:dyDescent="0.25">
      <c r="A22" s="64">
        <v>4388</v>
      </c>
      <c r="D22" s="64">
        <v>4484</v>
      </c>
      <c r="G22" s="64">
        <v>4987</v>
      </c>
    </row>
    <row r="23" spans="1:7" x14ac:dyDescent="0.25">
      <c r="A23" s="64">
        <v>4567</v>
      </c>
      <c r="D23" s="64">
        <v>5000</v>
      </c>
      <c r="G23" s="64">
        <v>5347</v>
      </c>
    </row>
    <row r="24" spans="1:7" x14ac:dyDescent="0.25">
      <c r="A24" s="64">
        <v>4944</v>
      </c>
      <c r="D24" s="64">
        <v>5112</v>
      </c>
    </row>
  </sheetData>
  <mergeCells count="6">
    <mergeCell ref="A1:B1"/>
    <mergeCell ref="A2:B2"/>
    <mergeCell ref="D1:E1"/>
    <mergeCell ref="D2:E2"/>
    <mergeCell ref="G1:H1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Początek</vt:lpstr>
      <vt:lpstr>Tabela przestawna</vt:lpstr>
      <vt:lpstr>Obliczenia</vt:lpstr>
      <vt:lpstr>Analiza</vt:lpstr>
      <vt:lpstr>Wykresy rozdziałow</vt:lpstr>
      <vt:lpstr>Test normalnosci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Batox Polska</dc:creator>
  <cp:lastModifiedBy>Batox Polska</cp:lastModifiedBy>
  <dcterms:created xsi:type="dcterms:W3CDTF">2015-06-05T18:19:34Z</dcterms:created>
  <dcterms:modified xsi:type="dcterms:W3CDTF">2022-08-18T09:14:20Z</dcterms:modified>
</cp:coreProperties>
</file>