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2568393_student_swin_edu_au/Documents/TNE20002 Network Routing Principles/Case Study/Case Study Group 008/"/>
    </mc:Choice>
  </mc:AlternateContent>
  <xr:revisionPtr revIDLastSave="604" documentId="11_F25DC773A252ABDACC1048E231DD66765BDE58E6" xr6:coauthVersionLast="47" xr6:coauthVersionMax="47" xr10:uidLastSave="{D0D00D1C-D909-49C5-AABB-21A205B76946}"/>
  <bookViews>
    <workbookView xWindow="-28920" yWindow="8880" windowWidth="29040" windowHeight="15840" firstSheet="3" activeTab="3" xr2:uid="{00000000-000D-0000-FFFF-FFFF00000000}"/>
  </bookViews>
  <sheets>
    <sheet name="hosts" sheetId="2" r:id="rId1"/>
    <sheet name="growth" sheetId="5" r:id="rId2"/>
    <sheet name="vlsmcalc" sheetId="4" r:id="rId3"/>
    <sheet name="vlsm calc" sheetId="6" r:id="rId4"/>
    <sheet name="Sheet1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B1" i="7"/>
  <c r="B4" i="7" s="1"/>
  <c r="E2" i="2"/>
  <c r="E23" i="2"/>
  <c r="E11" i="2"/>
  <c r="G9" i="2"/>
  <c r="H9" i="2" s="1"/>
  <c r="G10" i="2"/>
  <c r="H10" i="2" s="1"/>
  <c r="G16" i="2"/>
  <c r="H16" i="2" s="1"/>
  <c r="G22" i="2"/>
  <c r="H22" i="2" s="1"/>
  <c r="G28" i="2"/>
  <c r="H28" i="2" s="1"/>
  <c r="E3" i="2"/>
  <c r="G3" i="2" s="1"/>
  <c r="H3" i="2" s="1"/>
  <c r="E4" i="2"/>
  <c r="G4" i="2" s="1"/>
  <c r="H4" i="2" s="1"/>
  <c r="E5" i="2"/>
  <c r="G5" i="2" s="1"/>
  <c r="H5" i="2" s="1"/>
  <c r="E6" i="2"/>
  <c r="G6" i="2" s="1"/>
  <c r="H6" i="2" s="1"/>
  <c r="E7" i="2"/>
  <c r="F7" i="2" s="1"/>
  <c r="G11" i="2"/>
  <c r="H11" i="2" s="1"/>
  <c r="E12" i="2"/>
  <c r="G12" i="2" s="1"/>
  <c r="H12" i="2" s="1"/>
  <c r="E13" i="2"/>
  <c r="G13" i="2" s="1"/>
  <c r="H13" i="2" s="1"/>
  <c r="E14" i="2"/>
  <c r="G14" i="2" s="1"/>
  <c r="H14" i="2" s="1"/>
  <c r="E17" i="2"/>
  <c r="E18" i="2"/>
  <c r="G18" i="2" s="1"/>
  <c r="H18" i="2" s="1"/>
  <c r="E19" i="2"/>
  <c r="G19" i="2" s="1"/>
  <c r="H19" i="2" s="1"/>
  <c r="E20" i="2"/>
  <c r="G20" i="2" s="1"/>
  <c r="H20" i="2" s="1"/>
  <c r="G23" i="2"/>
  <c r="H23" i="2" s="1"/>
  <c r="E24" i="2"/>
  <c r="G24" i="2" s="1"/>
  <c r="H24" i="2" s="1"/>
  <c r="E25" i="2"/>
  <c r="G25" i="2" s="1"/>
  <c r="H25" i="2" s="1"/>
  <c r="E26" i="2"/>
  <c r="G26" i="2" s="1"/>
  <c r="H26" i="2" s="1"/>
  <c r="G2" i="2"/>
  <c r="H2" i="2" s="1"/>
  <c r="G7" i="2" l="1"/>
  <c r="H7" i="2" s="1"/>
  <c r="F17" i="2"/>
  <c r="G17" i="2"/>
  <c r="H17" i="2" s="1"/>
  <c r="F2" i="2"/>
  <c r="F11" i="2"/>
  <c r="E15" i="2" s="1"/>
  <c r="G15" i="2" s="1"/>
  <c r="H15" i="2" s="1"/>
  <c r="E21" i="2" l="1"/>
  <c r="G21" i="2" s="1"/>
  <c r="H21" i="2" s="1"/>
  <c r="F23" i="2"/>
  <c r="E27" i="2" s="1"/>
  <c r="G27" i="2" s="1"/>
  <c r="H27" i="2" s="1"/>
  <c r="E8" i="2"/>
  <c r="G8" i="2" s="1"/>
  <c r="H8" i="2" s="1"/>
</calcChain>
</file>

<file path=xl/sharedStrings.xml><?xml version="1.0" encoding="utf-8"?>
<sst xmlns="http://schemas.openxmlformats.org/spreadsheetml/2006/main" count="538" uniqueCount="306">
  <si>
    <t>VLAN No</t>
  </si>
  <si>
    <t>Site</t>
  </si>
  <si>
    <t>Vlan name</t>
  </si>
  <si>
    <t>Hosts</t>
  </si>
  <si>
    <t>Growth</t>
  </si>
  <si>
    <t>Switches</t>
  </si>
  <si>
    <t>cidr</t>
  </si>
  <si>
    <t>Max</t>
  </si>
  <si>
    <t>guca</t>
  </si>
  <si>
    <t>Guca security</t>
  </si>
  <si>
    <t>Guca technical</t>
  </si>
  <si>
    <t>Guca vehicle</t>
  </si>
  <si>
    <t>Guca leasing</t>
  </si>
  <si>
    <t>Guca marketing</t>
  </si>
  <si>
    <t>Guca business</t>
  </si>
  <si>
    <t>Guca management</t>
  </si>
  <si>
    <t>Guca printer</t>
  </si>
  <si>
    <t>Guca server farm</t>
  </si>
  <si>
    <t>ljubis</t>
  </si>
  <si>
    <t>ljubis security</t>
  </si>
  <si>
    <t>ljubis technical</t>
  </si>
  <si>
    <t>ljubis vehicle</t>
  </si>
  <si>
    <t>ljubis leasing</t>
  </si>
  <si>
    <t>ljubis management</t>
  </si>
  <si>
    <t>ljubis printer</t>
  </si>
  <si>
    <t>lucani</t>
  </si>
  <si>
    <t>lucani security</t>
  </si>
  <si>
    <t>lucani technical</t>
  </si>
  <si>
    <t>lucani vehicle</t>
  </si>
  <si>
    <t>lucani sales</t>
  </si>
  <si>
    <t>lucani management</t>
  </si>
  <si>
    <t>lucani printer</t>
  </si>
  <si>
    <t>mackat</t>
  </si>
  <si>
    <t>mackat security</t>
  </si>
  <si>
    <t>mackat technical</t>
  </si>
  <si>
    <t>mackat vehicle</t>
  </si>
  <si>
    <t>mackat sales</t>
  </si>
  <si>
    <t>mackat management</t>
  </si>
  <si>
    <t>mackat printer</t>
  </si>
  <si>
    <t>Loopback 0</t>
  </si>
  <si>
    <t>Serial link 1</t>
  </si>
  <si>
    <t>Serial link 2</t>
  </si>
  <si>
    <t>Serial link 3</t>
  </si>
  <si>
    <t>Serial link 4</t>
  </si>
  <si>
    <t>Overall total</t>
  </si>
  <si>
    <t>Site VLANs</t>
  </si>
  <si>
    <t>Guca</t>
  </si>
  <si>
    <t>Lucani</t>
  </si>
  <si>
    <t>Ljubis</t>
  </si>
  <si>
    <t>Mackat</t>
  </si>
  <si>
    <t>Notes</t>
  </si>
  <si>
    <t>10 Security</t>
  </si>
  <si>
    <t>5 h + 35% = 7</t>
  </si>
  <si>
    <t>11 Technical</t>
  </si>
  <si>
    <t>12 Vehicle</t>
  </si>
  <si>
    <t>13 Leasing</t>
  </si>
  <si>
    <t>125 h + 35% = 169</t>
  </si>
  <si>
    <t>80 h + 35% = 108</t>
  </si>
  <si>
    <t>14 Marketing</t>
  </si>
  <si>
    <t>180 h + 35% = 243</t>
  </si>
  <si>
    <t>15 Business</t>
  </si>
  <si>
    <t>200 h + 35% = 270</t>
  </si>
  <si>
    <t>16 Sales</t>
  </si>
  <si>
    <t>140 h + 35% = 189</t>
  </si>
  <si>
    <t>111 Management</t>
  </si>
  <si>
    <t>200 Printer</t>
  </si>
  <si>
    <t>accounting for future growth</t>
  </si>
  <si>
    <t>300 Server farm</t>
  </si>
  <si>
    <t>Total</t>
  </si>
  <si>
    <t>Subnet Name</t>
  </si>
  <si>
    <t>Needed Size</t>
  </si>
  <si>
    <t>Allocated Size</t>
  </si>
  <si>
    <t>Address</t>
  </si>
  <si>
    <t>Mask</t>
  </si>
  <si>
    <t>Dec Mask</t>
  </si>
  <si>
    <t>Assignable Range</t>
  </si>
  <si>
    <t>Broadcast</t>
  </si>
  <si>
    <r>
      <t xml:space="preserve">Major Network: </t>
    </r>
    <r>
      <rPr>
        <b/>
        <sz val="11"/>
        <color rgb="FF008000"/>
        <rFont val="Calibri"/>
        <family val="2"/>
        <scheme val="minor"/>
      </rPr>
      <t>67.144.0.0/21</t>
    </r>
  </si>
  <si>
    <t>business</t>
  </si>
  <si>
    <t>67.144.0.0</t>
  </si>
  <si>
    <t>/23</t>
  </si>
  <si>
    <t>255.255.254.0</t>
  </si>
  <si>
    <t>67.144.0.1 - 67.144.1.254</t>
  </si>
  <si>
    <t>67.144.1.255</t>
  </si>
  <si>
    <r>
      <t xml:space="preserve">Available IP addresses in major network: </t>
    </r>
    <r>
      <rPr>
        <b/>
        <sz val="11"/>
        <color rgb="FF008000"/>
        <rFont val="Calibri"/>
        <family val="2"/>
        <scheme val="minor"/>
      </rPr>
      <t>2046</t>
    </r>
  </si>
  <si>
    <t>marketing</t>
  </si>
  <si>
    <t>67.144.2.0</t>
  </si>
  <si>
    <t>/24</t>
  </si>
  <si>
    <t>255.255.255.0</t>
  </si>
  <si>
    <t>67.144.2.1 - 67.144.2.254</t>
  </si>
  <si>
    <t>67.144.2.255</t>
  </si>
  <si>
    <r>
      <t xml:space="preserve">Number of IP addresses needed: </t>
    </r>
    <r>
      <rPr>
        <b/>
        <sz val="11"/>
        <color rgb="FF008000"/>
        <rFont val="Calibri"/>
        <family val="2"/>
        <scheme val="minor"/>
      </rPr>
      <t>742</t>
    </r>
  </si>
  <si>
    <t>leasing</t>
  </si>
  <si>
    <t>67.144.3.0</t>
  </si>
  <si>
    <t>67.144.3.1 - 67.144.3.254</t>
  </si>
  <si>
    <t>67.144.3.255</t>
  </si>
  <si>
    <r>
      <t xml:space="preserve">Available IP addresses in allocated subnets: </t>
    </r>
    <r>
      <rPr>
        <b/>
        <sz val="11"/>
        <color rgb="FF008000"/>
        <rFont val="Calibri"/>
        <family val="2"/>
        <scheme val="minor"/>
      </rPr>
      <t>1122</t>
    </r>
  </si>
  <si>
    <t>server farm</t>
  </si>
  <si>
    <t>67.144.4.0</t>
  </si>
  <si>
    <t>/27</t>
  </si>
  <si>
    <t>255.255.255.224</t>
  </si>
  <si>
    <t>67.144.4.1 - 67.144.4.30</t>
  </si>
  <si>
    <t>67.144.4.31</t>
  </si>
  <si>
    <r>
      <t xml:space="preserve">About </t>
    </r>
    <r>
      <rPr>
        <b/>
        <sz val="11"/>
        <color rgb="FF008000"/>
        <rFont val="Calibri"/>
        <family val="2"/>
        <scheme val="minor"/>
      </rPr>
      <t>56%</t>
    </r>
    <r>
      <rPr>
        <sz val="11"/>
        <color theme="1"/>
        <rFont val="Calibri"/>
        <family val="2"/>
        <scheme val="minor"/>
      </rPr>
      <t xml:space="preserve"> of available major network address space is used</t>
    </r>
  </si>
  <si>
    <t>management</t>
  </si>
  <si>
    <t>67.144.4.32</t>
  </si>
  <si>
    <t>67.144.4.33 - 67.144.4.62</t>
  </si>
  <si>
    <t>67.144.4.63</t>
  </si>
  <si>
    <r>
      <t xml:space="preserve">About </t>
    </r>
    <r>
      <rPr>
        <b/>
        <sz val="11"/>
        <color rgb="FF008000"/>
        <rFont val="Calibri"/>
        <family val="2"/>
        <scheme val="minor"/>
      </rPr>
      <t>66%</t>
    </r>
    <r>
      <rPr>
        <sz val="11"/>
        <color theme="1"/>
        <rFont val="Calibri"/>
        <family val="2"/>
        <scheme val="minor"/>
      </rPr>
      <t xml:space="preserve"> of subnetted network address space is used</t>
    </r>
  </si>
  <si>
    <t>security</t>
  </si>
  <si>
    <t>67.144.4.64</t>
  </si>
  <si>
    <t>/28</t>
  </si>
  <si>
    <t>255.255.255.240</t>
  </si>
  <si>
    <t>67.144.4.65 - 67.144.4.78</t>
  </si>
  <si>
    <t>67.144.4.79</t>
  </si>
  <si>
    <t>techincal</t>
  </si>
  <si>
    <t>67.144.4.80</t>
  </si>
  <si>
    <t>67.144.4.81 - 67.144.4.94</t>
  </si>
  <si>
    <t>67.144.4.95</t>
  </si>
  <si>
    <t>vehicle</t>
  </si>
  <si>
    <t>67.144.4.96</t>
  </si>
  <si>
    <t>67.144.4.97 - 67.144.4.110</t>
  </si>
  <si>
    <t>67.144.4.111</t>
  </si>
  <si>
    <t>printer</t>
  </si>
  <si>
    <t>67.144.4.112</t>
  </si>
  <si>
    <t>/30</t>
  </si>
  <si>
    <t>255.255.255.252</t>
  </si>
  <si>
    <t>67.144.4.113 - 67.144.4.114</t>
  </si>
  <si>
    <t>67.144.4.115</t>
  </si>
  <si>
    <r>
      <t xml:space="preserve">Major Network: </t>
    </r>
    <r>
      <rPr>
        <b/>
        <sz val="11"/>
        <color rgb="FF008000"/>
        <rFont val="Calibri"/>
        <family val="2"/>
        <scheme val="minor"/>
      </rPr>
      <t>67.144.4.128/25</t>
    </r>
  </si>
  <si>
    <t>67.144.4.128</t>
  </si>
  <si>
    <t>/25</t>
  </si>
  <si>
    <t>255.255.255.128</t>
  </si>
  <si>
    <t>67.144.4.129 - 67.144.4.254</t>
  </si>
  <si>
    <t>67.144.4.255</t>
  </si>
  <si>
    <r>
      <t xml:space="preserve">Available IP addresses in major network: </t>
    </r>
    <r>
      <rPr>
        <b/>
        <sz val="11"/>
        <color rgb="FF008000"/>
        <rFont val="Calibri"/>
        <family val="2"/>
        <scheme val="minor"/>
      </rPr>
      <t>126</t>
    </r>
  </si>
  <si>
    <t>67.144.5.0</t>
  </si>
  <si>
    <t>67.144.5.1 - 67.144.5.14</t>
  </si>
  <si>
    <t>67.144.5.15</t>
  </si>
  <si>
    <r>
      <t xml:space="preserve">Number of IP addresses needed: </t>
    </r>
    <r>
      <rPr>
        <b/>
        <sz val="11"/>
        <color rgb="FF008000"/>
        <rFont val="Calibri"/>
        <family val="2"/>
        <scheme val="minor"/>
      </rPr>
      <t>134</t>
    </r>
  </si>
  <si>
    <t>technical</t>
  </si>
  <si>
    <t>67.144.5.16</t>
  </si>
  <si>
    <t>67.144.5.17 - 67.144.5.30</t>
  </si>
  <si>
    <t>67.144.5.31</t>
  </si>
  <si>
    <r>
      <t xml:space="preserve">Available IP addresses in allocated subnets: </t>
    </r>
    <r>
      <rPr>
        <b/>
        <sz val="11"/>
        <color rgb="FF008000"/>
        <rFont val="Calibri"/>
        <family val="2"/>
        <scheme val="minor"/>
      </rPr>
      <t>176</t>
    </r>
  </si>
  <si>
    <t>67.144.5.32</t>
  </si>
  <si>
    <t>67.144.5.33 - 67.144.5.46</t>
  </si>
  <si>
    <t>67.144.5.47</t>
  </si>
  <si>
    <r>
      <t xml:space="preserve">About </t>
    </r>
    <r>
      <rPr>
        <b/>
        <sz val="11"/>
        <color rgb="FF008000"/>
        <rFont val="Calibri"/>
        <family val="2"/>
        <scheme val="minor"/>
      </rPr>
      <t>147%</t>
    </r>
    <r>
      <rPr>
        <sz val="11"/>
        <color theme="1"/>
        <rFont val="Calibri"/>
        <family val="2"/>
        <scheme val="minor"/>
      </rPr>
      <t xml:space="preserve"> of available major network address space is used</t>
    </r>
  </si>
  <si>
    <t>67.144.5.48</t>
  </si>
  <si>
    <t>/29</t>
  </si>
  <si>
    <t>255.255.255.248</t>
  </si>
  <si>
    <t>67.144.5.49 - 67.144.5.54</t>
  </si>
  <si>
    <t>67.144.5.55</t>
  </si>
  <si>
    <r>
      <t xml:space="preserve">About </t>
    </r>
    <r>
      <rPr>
        <b/>
        <sz val="11"/>
        <color rgb="FF008000"/>
        <rFont val="Calibri"/>
        <family val="2"/>
        <scheme val="minor"/>
      </rPr>
      <t>76%</t>
    </r>
    <r>
      <rPr>
        <sz val="11"/>
        <color theme="1"/>
        <rFont val="Calibri"/>
        <family val="2"/>
        <scheme val="minor"/>
      </rPr>
      <t xml:space="preserve"> of subnetted network address space is used</t>
    </r>
  </si>
  <si>
    <t>67.144.5.56</t>
  </si>
  <si>
    <t>67.144.5.57 - 67.144.5.58</t>
  </si>
  <si>
    <t>67.144.5.59</t>
  </si>
  <si>
    <r>
      <t xml:space="preserve">Major Network: </t>
    </r>
    <r>
      <rPr>
        <b/>
        <sz val="11"/>
        <color rgb="FF008000"/>
        <rFont val="Calibri"/>
        <family val="2"/>
        <scheme val="minor"/>
      </rPr>
      <t>67.144.6.0/23</t>
    </r>
  </si>
  <si>
    <t>sales</t>
  </si>
  <si>
    <t>67.144.6.0</t>
  </si>
  <si>
    <t>67.144.6.1 - 67.144.6.254</t>
  </si>
  <si>
    <t>67.144.6.255</t>
  </si>
  <si>
    <r>
      <t xml:space="preserve">Available IP addresses in major network: </t>
    </r>
    <r>
      <rPr>
        <b/>
        <sz val="11"/>
        <color rgb="FF008000"/>
        <rFont val="Calibri"/>
        <family val="2"/>
        <scheme val="minor"/>
      </rPr>
      <t>510</t>
    </r>
  </si>
  <si>
    <t>67.144.7.0</t>
  </si>
  <si>
    <t>67.144.7.1 - 67.144.7.14</t>
  </si>
  <si>
    <t>67.144.7.15</t>
  </si>
  <si>
    <r>
      <t xml:space="preserve">Number of IP addresses needed: </t>
    </r>
    <r>
      <rPr>
        <b/>
        <sz val="11"/>
        <color rgb="FF008000"/>
        <rFont val="Calibri"/>
        <family val="2"/>
        <scheme val="minor"/>
      </rPr>
      <t>217</t>
    </r>
  </si>
  <si>
    <t>67.144.7.16</t>
  </si>
  <si>
    <t>67.144.7.17 - 67.144.7.30</t>
  </si>
  <si>
    <t>67.144.7.31</t>
  </si>
  <si>
    <r>
      <t xml:space="preserve">Available IP addresses in allocated subnets: </t>
    </r>
    <r>
      <rPr>
        <b/>
        <sz val="11"/>
        <color rgb="FF008000"/>
        <rFont val="Calibri"/>
        <family val="2"/>
        <scheme val="minor"/>
      </rPr>
      <t>304</t>
    </r>
  </si>
  <si>
    <t>67.144.7.32</t>
  </si>
  <si>
    <t>67.144.7.33 - 67.144.7.46</t>
  </si>
  <si>
    <t>67.144.7.47</t>
  </si>
  <si>
    <r>
      <t xml:space="preserve">About </t>
    </r>
    <r>
      <rPr>
        <b/>
        <sz val="11"/>
        <color rgb="FF008000"/>
        <rFont val="Calibri"/>
        <family val="2"/>
        <scheme val="minor"/>
      </rPr>
      <t>62%</t>
    </r>
    <r>
      <rPr>
        <sz val="11"/>
        <color theme="1"/>
        <rFont val="Calibri"/>
        <family val="2"/>
        <scheme val="minor"/>
      </rPr>
      <t xml:space="preserve"> of available major network address space is used</t>
    </r>
  </si>
  <si>
    <t>67.144.7.48</t>
  </si>
  <si>
    <t>67.144.7.49 - 67.144.7.54</t>
  </si>
  <si>
    <t>67.144.7.55</t>
  </si>
  <si>
    <r>
      <t xml:space="preserve">About </t>
    </r>
    <r>
      <rPr>
        <b/>
        <sz val="11"/>
        <color rgb="FF008000"/>
        <rFont val="Calibri"/>
        <family val="2"/>
        <scheme val="minor"/>
      </rPr>
      <t>71%</t>
    </r>
    <r>
      <rPr>
        <sz val="11"/>
        <color theme="1"/>
        <rFont val="Calibri"/>
        <family val="2"/>
        <scheme val="minor"/>
      </rPr>
      <t xml:space="preserve"> of subnetted network address space is used</t>
    </r>
  </si>
  <si>
    <t>67.144.7.56</t>
  </si>
  <si>
    <t>67.144.7.57 - 67.144.7.58</t>
  </si>
  <si>
    <t>67.144.7.59</t>
  </si>
  <si>
    <r>
      <t xml:space="preserve">Major Network: </t>
    </r>
    <r>
      <rPr>
        <b/>
        <sz val="11"/>
        <color rgb="FF008000"/>
        <rFont val="Calibri"/>
        <family val="2"/>
        <scheme val="minor"/>
      </rPr>
      <t>67.144.8.0/23</t>
    </r>
  </si>
  <si>
    <t>67.144.8.0</t>
  </si>
  <si>
    <t>67.144.8.1 - 67.144.8.254</t>
  </si>
  <si>
    <t>67.144.8.255</t>
  </si>
  <si>
    <t>67.144.9.0</t>
  </si>
  <si>
    <t>67.144.9.1 - 67.144.9.14</t>
  </si>
  <si>
    <t>67.144.9.15</t>
  </si>
  <si>
    <r>
      <t xml:space="preserve">Number of IP addresses needed: </t>
    </r>
    <r>
      <rPr>
        <b/>
        <sz val="11"/>
        <color rgb="FF008000"/>
        <rFont val="Calibri"/>
        <family val="2"/>
        <scheme val="minor"/>
      </rPr>
      <t>196</t>
    </r>
  </si>
  <si>
    <t>67.144.9.16</t>
  </si>
  <si>
    <t>67.144.9.17 - 67.144.9.30</t>
  </si>
  <si>
    <t>67.144.9.31</t>
  </si>
  <si>
    <t>67.144.9.32</t>
  </si>
  <si>
    <t>67.144.9.33 - 67.144.9.46</t>
  </si>
  <si>
    <t>67.144.9.47</t>
  </si>
  <si>
    <t>67.144.9.48</t>
  </si>
  <si>
    <t>67.144.9.49 - 67.144.9.54</t>
  </si>
  <si>
    <t>67.144.9.55</t>
  </si>
  <si>
    <r>
      <t xml:space="preserve">About </t>
    </r>
    <r>
      <rPr>
        <b/>
        <sz val="11"/>
        <color rgb="FF008000"/>
        <rFont val="Calibri"/>
        <family val="2"/>
        <scheme val="minor"/>
      </rPr>
      <t>64%</t>
    </r>
    <r>
      <rPr>
        <sz val="11"/>
        <color theme="1"/>
        <rFont val="Calibri"/>
        <family val="2"/>
        <scheme val="minor"/>
      </rPr>
      <t xml:space="preserve"> of subnetted network address space is used</t>
    </r>
  </si>
  <si>
    <t>67.144.9.56</t>
  </si>
  <si>
    <t>67.144.9.57 - 67.144.9.58</t>
  </si>
  <si>
    <t>67.144.9.59</t>
  </si>
  <si>
    <t>VLAN Number</t>
  </si>
  <si>
    <t>67.144.4.1 - 67.144.4.254</t>
  </si>
  <si>
    <t>67.144.6.128</t>
  </si>
  <si>
    <t>67.144.6.129 - 67.144.6.158</t>
  </si>
  <si>
    <t>67.144.6.159</t>
  </si>
  <si>
    <t>67.144.7.232</t>
  </si>
  <si>
    <t>67.144.7.233 - 67.144.7.234</t>
  </si>
  <si>
    <t>67.144.7.235</t>
  </si>
  <si>
    <t>67.144.6.160</t>
  </si>
  <si>
    <t>67.144.6.161 - 67.144.6.190</t>
  </si>
  <si>
    <t>67.144.6.191</t>
  </si>
  <si>
    <t>67.144.7.49 - 67.144.7.62</t>
  </si>
  <si>
    <t>67.144.7.63</t>
  </si>
  <si>
    <t>67.144.7.64</t>
  </si>
  <si>
    <t>67.144.7.65 - 67.144.7.78</t>
  </si>
  <si>
    <t>67.144.7.79</t>
  </si>
  <si>
    <t>Ljubis leasing</t>
  </si>
  <si>
    <t>67.144.6.1 - 67.144.6.126</t>
  </si>
  <si>
    <t>67.144.6.127</t>
  </si>
  <si>
    <t>Ljubis management</t>
  </si>
  <si>
    <t>67.144.6.192</t>
  </si>
  <si>
    <t>67.144.6.193 - 67.144.6.222</t>
  </si>
  <si>
    <t>67.144.6.223</t>
  </si>
  <si>
    <t>Ljubis printer</t>
  </si>
  <si>
    <t>67.144.7.236</t>
  </si>
  <si>
    <t>67.144.7.237 - 67.144.7.238</t>
  </si>
  <si>
    <t>67.144.7.239</t>
  </si>
  <si>
    <t>Ljubis security</t>
  </si>
  <si>
    <t>67.144.7.80</t>
  </si>
  <si>
    <t>67.144.7.81 - 67.144.7.94</t>
  </si>
  <si>
    <t>67.144.7.95</t>
  </si>
  <si>
    <t>Ljubis technical</t>
  </si>
  <si>
    <t>67.144.7.96</t>
  </si>
  <si>
    <t>67.144.7.97 - 67.144.7.110</t>
  </si>
  <si>
    <t>67.144.7.111</t>
  </si>
  <si>
    <t>Ljubis vehicle</t>
  </si>
  <si>
    <t>67.144.7.112</t>
  </si>
  <si>
    <t>67.144.7.113 - 67.144.7.126</t>
  </si>
  <si>
    <t>67.144.7.127</t>
  </si>
  <si>
    <t>67.144.7.224</t>
  </si>
  <si>
    <t>67.144.7.225 - 67.144.7.230</t>
  </si>
  <si>
    <t>67.144.7.231</t>
  </si>
  <si>
    <t>Lucani management</t>
  </si>
  <si>
    <t>67.144.6.224</t>
  </si>
  <si>
    <t>67.144.6.225 - 67.144.6.254</t>
  </si>
  <si>
    <t>Lucani printer</t>
  </si>
  <si>
    <t>67.144.7.240</t>
  </si>
  <si>
    <t>67.144.7.241 - 67.144.7.242</t>
  </si>
  <si>
    <t>67.144.7.243</t>
  </si>
  <si>
    <t>Lucani sales</t>
  </si>
  <si>
    <t>Lucani security</t>
  </si>
  <si>
    <t>67.144.7.128</t>
  </si>
  <si>
    <t>67.144.7.129 - 67.144.7.142</t>
  </si>
  <si>
    <t>67.144.7.143</t>
  </si>
  <si>
    <t>Lucani technical</t>
  </si>
  <si>
    <t>67.144.7.144</t>
  </si>
  <si>
    <t>67.144.7.145 - 67.144.7.158</t>
  </si>
  <si>
    <t>67.144.7.159</t>
  </si>
  <si>
    <t>Lucani vehicle</t>
  </si>
  <si>
    <t>67.144.7.160</t>
  </si>
  <si>
    <t>67.144.7.161 - 67.144.7.174</t>
  </si>
  <si>
    <t>67.144.7.175</t>
  </si>
  <si>
    <t>Mackat management</t>
  </si>
  <si>
    <t>67.144.7.1 - 67.144.7.30</t>
  </si>
  <si>
    <t>Mackat printer</t>
  </si>
  <si>
    <t>67.144.7.244</t>
  </si>
  <si>
    <t>67.144.7.245 - 67.144.7.246</t>
  </si>
  <si>
    <t>67.144.7.247</t>
  </si>
  <si>
    <t>Mackat sales</t>
  </si>
  <si>
    <t>67.144.5.1 - 67.144.5.254</t>
  </si>
  <si>
    <t>67.144.5.255</t>
  </si>
  <si>
    <t>Mackat security</t>
  </si>
  <si>
    <t>67.144.7.176</t>
  </si>
  <si>
    <t>67.144.7.177 - 67.144.7.190</t>
  </si>
  <si>
    <t>67.144.7.191</t>
  </si>
  <si>
    <t>Mackat technical</t>
  </si>
  <si>
    <t>67.144.7.192</t>
  </si>
  <si>
    <t>67.144.7.193 - 67.144.7.206</t>
  </si>
  <si>
    <t>67.144.7.207</t>
  </si>
  <si>
    <t>Mackat vehicle</t>
  </si>
  <si>
    <t>67.144.7.208</t>
  </si>
  <si>
    <t>67.144.7.209 - 67.144.7.222</t>
  </si>
  <si>
    <t>67.144.7.223</t>
  </si>
  <si>
    <t>Serial 0</t>
  </si>
  <si>
    <t>67.144.7.248</t>
  </si>
  <si>
    <t>67.144.7.249 - 67.144.7.250</t>
  </si>
  <si>
    <t>67.144.7.251</t>
  </si>
  <si>
    <t>Serial 1</t>
  </si>
  <si>
    <t>67.144.7.252</t>
  </si>
  <si>
    <t>67.144.7.253 - 67.144.7.254</t>
  </si>
  <si>
    <t>67.144.7.255</t>
  </si>
  <si>
    <t>Serial 2</t>
  </si>
  <si>
    <t>67.144.8.1 - 67.144.8.2</t>
  </si>
  <si>
    <t>67.144.8.3</t>
  </si>
  <si>
    <t>Serial 3</t>
  </si>
  <si>
    <t>67.144.8.4</t>
  </si>
  <si>
    <t>67.144.8.5 - 67.144.8.6</t>
  </si>
  <si>
    <t>67.144.8.7</t>
  </si>
  <si>
    <t>space used if not doing vlsm</t>
  </si>
  <si>
    <t>hosts wanted</t>
  </si>
  <si>
    <t>space used</t>
  </si>
  <si>
    <t>waste from not using vlsm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</si>
</sst>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1"/>
      <name val="Arial"/>
      <charset val="1"/>
    </font>
    <font>
      <b/>
      <sz val="12"/>
      <color theme="1"/>
      <name val="Arial"/>
      <charset val="1"/>
    </font>
    <font>
      <sz val="12"/>
      <color theme="1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C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FB4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3" borderId="1" xfId="0" applyFill="1" applyBorder="1"/>
    <xf numFmtId="0" fontId="0" fillId="3" borderId="2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3" fillId="8" borderId="1" xfId="0" applyFont="1" applyFill="1" applyBorder="1"/>
    <xf numFmtId="0" fontId="4" fillId="7" borderId="1" xfId="0" applyFont="1" applyFill="1" applyBorder="1"/>
    <xf numFmtId="0" fontId="5" fillId="7" borderId="1" xfId="0" applyFont="1" applyFill="1" applyBorder="1"/>
    <xf numFmtId="0" fontId="4" fillId="9" borderId="1" xfId="0" applyFont="1" applyFill="1" applyBorder="1"/>
    <xf numFmtId="0" fontId="5" fillId="9" borderId="1" xfId="0" applyFont="1" applyFill="1" applyBorder="1"/>
    <xf numFmtId="0" fontId="4" fillId="5" borderId="1" xfId="0" applyFont="1" applyFill="1" applyBorder="1"/>
    <xf numFmtId="0" fontId="5" fillId="5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2D9C-6945-4E04-AAA6-71A35ADCAC34}">
  <dimension ref="A1:H31"/>
  <sheetViews>
    <sheetView zoomScale="131" workbookViewId="0">
      <selection activeCell="C31" sqref="C31"/>
    </sheetView>
  </sheetViews>
  <sheetFormatPr defaultRowHeight="15" x14ac:dyDescent="0.25"/>
  <cols>
    <col min="1" max="2" width="11.140625" bestFit="1" customWidth="1"/>
    <col min="3" max="3" width="17.85546875" bestFit="1" customWidth="1"/>
    <col min="4" max="5" width="11.140625" bestFit="1" customWidth="1"/>
    <col min="6" max="6" width="11.85546875" bestFit="1" customWidth="1"/>
  </cols>
  <sheetData>
    <row r="1" spans="1: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25">
      <c r="A2" s="8">
        <v>10</v>
      </c>
      <c r="B2" s="8" t="s">
        <v>8</v>
      </c>
      <c r="C2" s="8" t="s">
        <v>9</v>
      </c>
      <c r="D2" s="8">
        <v>5</v>
      </c>
      <c r="E2" s="8">
        <f t="shared" ref="E2:E7" si="0">_xlfn.CEILING.MATH(D2*1.35)</f>
        <v>7</v>
      </c>
      <c r="F2" s="8">
        <f>_xlfn.CEILING.MATH(SUM(E2:E6,E9)/48)</f>
        <v>10</v>
      </c>
      <c r="G2" s="8">
        <f t="shared" ref="G2:G28" si="1">32-_xlfn.CEILING.MATH(LOG(E2+2,2))</f>
        <v>28</v>
      </c>
      <c r="H2" s="8">
        <f t="shared" ref="H2:H28" si="2">2^(32-G2)-2</f>
        <v>14</v>
      </c>
    </row>
    <row r="3" spans="1:8" x14ac:dyDescent="0.25">
      <c r="A3" s="8">
        <v>11</v>
      </c>
      <c r="B3" s="8" t="s">
        <v>8</v>
      </c>
      <c r="C3" s="8" t="s">
        <v>10</v>
      </c>
      <c r="D3" s="8">
        <v>5</v>
      </c>
      <c r="E3" s="8">
        <f t="shared" si="0"/>
        <v>7</v>
      </c>
      <c r="F3" s="8"/>
      <c r="G3" s="8">
        <f t="shared" si="1"/>
        <v>28</v>
      </c>
      <c r="H3" s="8">
        <f t="shared" si="2"/>
        <v>14</v>
      </c>
    </row>
    <row r="4" spans="1:8" x14ac:dyDescent="0.25">
      <c r="A4" s="8">
        <v>12</v>
      </c>
      <c r="B4" s="8" t="s">
        <v>8</v>
      </c>
      <c r="C4" s="8" t="s">
        <v>11</v>
      </c>
      <c r="D4" s="8">
        <v>5</v>
      </c>
      <c r="E4" s="8">
        <f t="shared" si="0"/>
        <v>7</v>
      </c>
      <c r="F4" s="8"/>
      <c r="G4" s="8">
        <f t="shared" si="1"/>
        <v>28</v>
      </c>
      <c r="H4" s="8">
        <f t="shared" si="2"/>
        <v>14</v>
      </c>
    </row>
    <row r="5" spans="1:8" x14ac:dyDescent="0.25">
      <c r="A5" s="8">
        <v>13</v>
      </c>
      <c r="B5" s="8" t="s">
        <v>8</v>
      </c>
      <c r="C5" s="8" t="s">
        <v>12</v>
      </c>
      <c r="D5" s="8">
        <v>125</v>
      </c>
      <c r="E5" s="8">
        <f t="shared" si="0"/>
        <v>169</v>
      </c>
      <c r="F5" s="8"/>
      <c r="G5" s="8">
        <f t="shared" si="1"/>
        <v>24</v>
      </c>
      <c r="H5" s="8">
        <f t="shared" si="2"/>
        <v>254</v>
      </c>
    </row>
    <row r="6" spans="1:8" x14ac:dyDescent="0.25">
      <c r="A6" s="8">
        <v>14</v>
      </c>
      <c r="B6" s="8" t="s">
        <v>8</v>
      </c>
      <c r="C6" s="8" t="s">
        <v>13</v>
      </c>
      <c r="D6" s="8">
        <v>180</v>
      </c>
      <c r="E6" s="8">
        <f t="shared" si="0"/>
        <v>243</v>
      </c>
      <c r="F6" s="8"/>
      <c r="G6" s="8">
        <f t="shared" si="1"/>
        <v>24</v>
      </c>
      <c r="H6" s="8">
        <f t="shared" si="2"/>
        <v>254</v>
      </c>
    </row>
    <row r="7" spans="1:8" x14ac:dyDescent="0.25">
      <c r="A7" s="8">
        <v>15</v>
      </c>
      <c r="B7" s="8" t="s">
        <v>8</v>
      </c>
      <c r="C7" s="8" t="s">
        <v>14</v>
      </c>
      <c r="D7" s="8">
        <v>200</v>
      </c>
      <c r="E7" s="8">
        <f t="shared" si="0"/>
        <v>270</v>
      </c>
      <c r="F7" s="8">
        <f>_xlfn.CEILING.MATH(SUM(E7)/48)</f>
        <v>6</v>
      </c>
      <c r="G7" s="8">
        <f t="shared" si="1"/>
        <v>23</v>
      </c>
      <c r="H7" s="8">
        <f t="shared" si="2"/>
        <v>510</v>
      </c>
    </row>
    <row r="8" spans="1:8" x14ac:dyDescent="0.25">
      <c r="A8" s="8">
        <v>111</v>
      </c>
      <c r="B8" s="8" t="s">
        <v>8</v>
      </c>
      <c r="C8" s="8" t="s">
        <v>15</v>
      </c>
      <c r="D8" s="8"/>
      <c r="E8" s="8">
        <f>1 + SUM(F2:F10)</f>
        <v>18</v>
      </c>
      <c r="F8" s="8"/>
      <c r="G8" s="8">
        <f t="shared" si="1"/>
        <v>27</v>
      </c>
      <c r="H8" s="8">
        <f t="shared" si="2"/>
        <v>30</v>
      </c>
    </row>
    <row r="9" spans="1:8" x14ac:dyDescent="0.25">
      <c r="A9" s="8">
        <v>200</v>
      </c>
      <c r="B9" s="8" t="s">
        <v>8</v>
      </c>
      <c r="C9" s="8" t="s">
        <v>16</v>
      </c>
      <c r="D9" s="8">
        <v>1</v>
      </c>
      <c r="E9" s="8">
        <v>1</v>
      </c>
      <c r="F9" s="8"/>
      <c r="G9" s="8">
        <f t="shared" si="1"/>
        <v>30</v>
      </c>
      <c r="H9" s="8">
        <f t="shared" si="2"/>
        <v>2</v>
      </c>
    </row>
    <row r="10" spans="1:8" x14ac:dyDescent="0.25">
      <c r="A10" s="8">
        <v>300</v>
      </c>
      <c r="B10" s="8" t="s">
        <v>8</v>
      </c>
      <c r="C10" s="8" t="s">
        <v>17</v>
      </c>
      <c r="D10" s="8"/>
      <c r="E10" s="8">
        <v>20</v>
      </c>
      <c r="F10" s="8">
        <v>1</v>
      </c>
      <c r="G10" s="8">
        <f t="shared" si="1"/>
        <v>27</v>
      </c>
      <c r="H10" s="8">
        <f t="shared" si="2"/>
        <v>30</v>
      </c>
    </row>
    <row r="11" spans="1:8" x14ac:dyDescent="0.25">
      <c r="A11" s="8">
        <v>10</v>
      </c>
      <c r="B11" s="8" t="s">
        <v>18</v>
      </c>
      <c r="C11" s="8" t="s">
        <v>19</v>
      </c>
      <c r="D11" s="8">
        <v>5</v>
      </c>
      <c r="E11" s="8">
        <f>_xlfn.CEILING.MATH(D11*1.35)</f>
        <v>7</v>
      </c>
      <c r="F11" s="8">
        <f>_xlfn.CEILING.MATH(SUM(E11:E14)/48)</f>
        <v>3</v>
      </c>
      <c r="G11" s="8">
        <f t="shared" si="1"/>
        <v>28</v>
      </c>
      <c r="H11" s="8">
        <f t="shared" si="2"/>
        <v>14</v>
      </c>
    </row>
    <row r="12" spans="1:8" x14ac:dyDescent="0.25">
      <c r="A12" s="8">
        <v>11</v>
      </c>
      <c r="B12" s="8" t="s">
        <v>18</v>
      </c>
      <c r="C12" s="8" t="s">
        <v>20</v>
      </c>
      <c r="D12" s="8">
        <v>5</v>
      </c>
      <c r="E12" s="8">
        <f>_xlfn.CEILING.MATH(D12*1.35)</f>
        <v>7</v>
      </c>
      <c r="F12" s="8"/>
      <c r="G12" s="8">
        <f t="shared" si="1"/>
        <v>28</v>
      </c>
      <c r="H12" s="8">
        <f t="shared" si="2"/>
        <v>14</v>
      </c>
    </row>
    <row r="13" spans="1:8" x14ac:dyDescent="0.25">
      <c r="A13" s="8">
        <v>12</v>
      </c>
      <c r="B13" s="8" t="s">
        <v>18</v>
      </c>
      <c r="C13" s="8" t="s">
        <v>21</v>
      </c>
      <c r="D13" s="8">
        <v>5</v>
      </c>
      <c r="E13" s="8">
        <f>_xlfn.CEILING.MATH(D13*1.35)</f>
        <v>7</v>
      </c>
      <c r="F13" s="8"/>
      <c r="G13" s="8">
        <f t="shared" si="1"/>
        <v>28</v>
      </c>
      <c r="H13" s="8">
        <f t="shared" si="2"/>
        <v>14</v>
      </c>
    </row>
    <row r="14" spans="1:8" x14ac:dyDescent="0.25">
      <c r="A14" s="8">
        <v>13</v>
      </c>
      <c r="B14" s="8" t="s">
        <v>18</v>
      </c>
      <c r="C14" s="8" t="s">
        <v>22</v>
      </c>
      <c r="D14" s="8">
        <v>80</v>
      </c>
      <c r="E14" s="8">
        <f>_xlfn.CEILING.MATH(D14*1.35)</f>
        <v>108</v>
      </c>
      <c r="F14" s="8"/>
      <c r="G14" s="8">
        <f t="shared" si="1"/>
        <v>25</v>
      </c>
      <c r="H14" s="8">
        <f t="shared" si="2"/>
        <v>126</v>
      </c>
    </row>
    <row r="15" spans="1:8" x14ac:dyDescent="0.25">
      <c r="A15" s="8">
        <v>111</v>
      </c>
      <c r="B15" s="8" t="s">
        <v>18</v>
      </c>
      <c r="C15" s="8" t="s">
        <v>23</v>
      </c>
      <c r="D15" s="8"/>
      <c r="E15" s="8">
        <f>1 + SUM(F11:F16)</f>
        <v>4</v>
      </c>
      <c r="F15" s="8"/>
      <c r="G15" s="8">
        <f t="shared" si="1"/>
        <v>29</v>
      </c>
      <c r="H15" s="8">
        <f t="shared" si="2"/>
        <v>6</v>
      </c>
    </row>
    <row r="16" spans="1:8" x14ac:dyDescent="0.25">
      <c r="A16" s="8">
        <v>200</v>
      </c>
      <c r="B16" s="8" t="s">
        <v>18</v>
      </c>
      <c r="C16" s="8" t="s">
        <v>24</v>
      </c>
      <c r="D16" s="8">
        <v>1</v>
      </c>
      <c r="E16" s="8">
        <v>1</v>
      </c>
      <c r="F16" s="8"/>
      <c r="G16" s="8">
        <f t="shared" si="1"/>
        <v>30</v>
      </c>
      <c r="H16" s="8">
        <f t="shared" si="2"/>
        <v>2</v>
      </c>
    </row>
    <row r="17" spans="1:8" x14ac:dyDescent="0.25">
      <c r="A17" s="8">
        <v>10</v>
      </c>
      <c r="B17" s="8" t="s">
        <v>25</v>
      </c>
      <c r="C17" s="8" t="s">
        <v>26</v>
      </c>
      <c r="D17" s="8">
        <v>5</v>
      </c>
      <c r="E17" s="8">
        <f>_xlfn.CEILING.MATH(D17*1.35)</f>
        <v>7</v>
      </c>
      <c r="F17" s="8">
        <f>_xlfn.CEILING.MATH(SUM(E17:E20)/48)</f>
        <v>5</v>
      </c>
      <c r="G17" s="8">
        <f t="shared" si="1"/>
        <v>28</v>
      </c>
      <c r="H17" s="8">
        <f t="shared" si="2"/>
        <v>14</v>
      </c>
    </row>
    <row r="18" spans="1:8" x14ac:dyDescent="0.25">
      <c r="A18" s="8">
        <v>11</v>
      </c>
      <c r="B18" s="8" t="s">
        <v>25</v>
      </c>
      <c r="C18" s="8" t="s">
        <v>27</v>
      </c>
      <c r="D18" s="8">
        <v>5</v>
      </c>
      <c r="E18" s="8">
        <f>_xlfn.CEILING.MATH(D18*1.35)</f>
        <v>7</v>
      </c>
      <c r="F18" s="8"/>
      <c r="G18" s="8">
        <f t="shared" si="1"/>
        <v>28</v>
      </c>
      <c r="H18" s="8">
        <f t="shared" si="2"/>
        <v>14</v>
      </c>
    </row>
    <row r="19" spans="1:8" x14ac:dyDescent="0.25">
      <c r="A19" s="8">
        <v>12</v>
      </c>
      <c r="B19" s="8" t="s">
        <v>25</v>
      </c>
      <c r="C19" s="8" t="s">
        <v>28</v>
      </c>
      <c r="D19" s="8">
        <v>5</v>
      </c>
      <c r="E19" s="8">
        <f>_xlfn.CEILING.MATH(D19*1.35)</f>
        <v>7</v>
      </c>
      <c r="F19" s="8"/>
      <c r="G19" s="8">
        <f t="shared" si="1"/>
        <v>28</v>
      </c>
      <c r="H19" s="8">
        <f t="shared" si="2"/>
        <v>14</v>
      </c>
    </row>
    <row r="20" spans="1:8" x14ac:dyDescent="0.25">
      <c r="A20" s="8">
        <v>16</v>
      </c>
      <c r="B20" s="8" t="s">
        <v>25</v>
      </c>
      <c r="C20" s="8" t="s">
        <v>29</v>
      </c>
      <c r="D20" s="8">
        <v>140</v>
      </c>
      <c r="E20" s="8">
        <f>_xlfn.CEILING.MATH(D20*1.35)</f>
        <v>189</v>
      </c>
      <c r="F20" s="8"/>
      <c r="G20" s="8">
        <f t="shared" si="1"/>
        <v>24</v>
      </c>
      <c r="H20" s="8">
        <f t="shared" si="2"/>
        <v>254</v>
      </c>
    </row>
    <row r="21" spans="1:8" x14ac:dyDescent="0.25">
      <c r="A21" s="8">
        <v>111</v>
      </c>
      <c r="B21" s="8" t="s">
        <v>25</v>
      </c>
      <c r="C21" s="8" t="s">
        <v>30</v>
      </c>
      <c r="D21" s="8"/>
      <c r="E21" s="8">
        <f>1 + SUM(F17:F22)</f>
        <v>6</v>
      </c>
      <c r="F21" s="8"/>
      <c r="G21" s="8">
        <f t="shared" si="1"/>
        <v>29</v>
      </c>
      <c r="H21" s="8">
        <f t="shared" si="2"/>
        <v>6</v>
      </c>
    </row>
    <row r="22" spans="1:8" x14ac:dyDescent="0.25">
      <c r="A22" s="8">
        <v>200</v>
      </c>
      <c r="B22" s="8" t="s">
        <v>25</v>
      </c>
      <c r="C22" s="8" t="s">
        <v>31</v>
      </c>
      <c r="D22" s="8">
        <v>1</v>
      </c>
      <c r="E22" s="8">
        <v>1</v>
      </c>
      <c r="F22" s="8"/>
      <c r="G22" s="8">
        <f t="shared" si="1"/>
        <v>30</v>
      </c>
      <c r="H22" s="8">
        <f t="shared" si="2"/>
        <v>2</v>
      </c>
    </row>
    <row r="23" spans="1:8" x14ac:dyDescent="0.25">
      <c r="A23" s="8">
        <v>10</v>
      </c>
      <c r="B23" s="8" t="s">
        <v>32</v>
      </c>
      <c r="C23" s="8" t="s">
        <v>33</v>
      </c>
      <c r="D23" s="8">
        <v>5</v>
      </c>
      <c r="E23" s="8">
        <f>_xlfn.CEILING.MATH(D23*1.35)</f>
        <v>7</v>
      </c>
      <c r="F23" s="8">
        <f>_xlfn.CEILING.MATH(SUM(E23:E26)/48)</f>
        <v>4</v>
      </c>
      <c r="G23" s="8">
        <f t="shared" si="1"/>
        <v>28</v>
      </c>
      <c r="H23" s="8">
        <f t="shared" si="2"/>
        <v>14</v>
      </c>
    </row>
    <row r="24" spans="1:8" x14ac:dyDescent="0.25">
      <c r="A24" s="8">
        <v>11</v>
      </c>
      <c r="B24" s="8" t="s">
        <v>32</v>
      </c>
      <c r="C24" s="8" t="s">
        <v>34</v>
      </c>
      <c r="D24" s="8">
        <v>5</v>
      </c>
      <c r="E24" s="8">
        <f>_xlfn.CEILING.MATH(D24*1.35)</f>
        <v>7</v>
      </c>
      <c r="F24" s="8"/>
      <c r="G24" s="8">
        <f t="shared" si="1"/>
        <v>28</v>
      </c>
      <c r="H24" s="8">
        <f t="shared" si="2"/>
        <v>14</v>
      </c>
    </row>
    <row r="25" spans="1:8" x14ac:dyDescent="0.25">
      <c r="A25" s="8">
        <v>12</v>
      </c>
      <c r="B25" s="8" t="s">
        <v>32</v>
      </c>
      <c r="C25" s="8" t="s">
        <v>35</v>
      </c>
      <c r="D25" s="8">
        <v>5</v>
      </c>
      <c r="E25" s="8">
        <f>_xlfn.CEILING.MATH(D25*1.35)</f>
        <v>7</v>
      </c>
      <c r="F25" s="8"/>
      <c r="G25" s="8">
        <f t="shared" si="1"/>
        <v>28</v>
      </c>
      <c r="H25" s="8">
        <f t="shared" si="2"/>
        <v>14</v>
      </c>
    </row>
    <row r="26" spans="1:8" x14ac:dyDescent="0.25">
      <c r="A26" s="8">
        <v>16</v>
      </c>
      <c r="B26" s="8" t="s">
        <v>32</v>
      </c>
      <c r="C26" s="8" t="s">
        <v>36</v>
      </c>
      <c r="D26" s="8">
        <v>125</v>
      </c>
      <c r="E26" s="8">
        <f>_xlfn.CEILING.MATH(D26*1.35)</f>
        <v>169</v>
      </c>
      <c r="F26" s="8"/>
      <c r="G26" s="8">
        <f t="shared" si="1"/>
        <v>24</v>
      </c>
      <c r="H26" s="8">
        <f t="shared" si="2"/>
        <v>254</v>
      </c>
    </row>
    <row r="27" spans="1:8" x14ac:dyDescent="0.25">
      <c r="A27" s="8">
        <v>111</v>
      </c>
      <c r="B27" s="8" t="s">
        <v>32</v>
      </c>
      <c r="C27" s="8" t="s">
        <v>37</v>
      </c>
      <c r="D27" s="8"/>
      <c r="E27" s="8">
        <f>1 + SUM(F23:F28)</f>
        <v>5</v>
      </c>
      <c r="F27" s="8"/>
      <c r="G27" s="8">
        <f t="shared" si="1"/>
        <v>29</v>
      </c>
      <c r="H27" s="8">
        <f t="shared" si="2"/>
        <v>6</v>
      </c>
    </row>
    <row r="28" spans="1:8" x14ac:dyDescent="0.25">
      <c r="A28" s="8">
        <v>200</v>
      </c>
      <c r="B28" s="8" t="s">
        <v>32</v>
      </c>
      <c r="C28" s="8" t="s">
        <v>38</v>
      </c>
      <c r="D28" s="8">
        <v>1</v>
      </c>
      <c r="E28" s="8">
        <v>1</v>
      </c>
      <c r="F28" s="8"/>
      <c r="G28" s="8">
        <f t="shared" si="1"/>
        <v>30</v>
      </c>
      <c r="H28" s="8">
        <f t="shared" si="2"/>
        <v>2</v>
      </c>
    </row>
    <row r="30" spans="1:8" x14ac:dyDescent="0.25">
      <c r="A30" s="12" t="s">
        <v>39</v>
      </c>
      <c r="B30" s="12" t="s">
        <v>40</v>
      </c>
      <c r="C30" s="12" t="s">
        <v>41</v>
      </c>
      <c r="D30" s="12" t="s">
        <v>42</v>
      </c>
      <c r="E30" s="12" t="s">
        <v>43</v>
      </c>
      <c r="F30" s="12" t="s">
        <v>44</v>
      </c>
    </row>
    <row r="31" spans="1:8" x14ac:dyDescent="0.25">
      <c r="A31" s="8">
        <v>5</v>
      </c>
      <c r="B31" s="8">
        <v>2</v>
      </c>
      <c r="C31" s="8">
        <v>2</v>
      </c>
      <c r="D31" s="8">
        <v>2</v>
      </c>
      <c r="E31" s="8">
        <v>2</v>
      </c>
      <c r="F31" s="8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1042-B6DB-4C08-86EC-0EA4E15033CA}">
  <dimension ref="A1:G17"/>
  <sheetViews>
    <sheetView workbookViewId="0">
      <selection activeCell="F2" sqref="F2"/>
    </sheetView>
  </sheetViews>
  <sheetFormatPr defaultRowHeight="15" x14ac:dyDescent="0.25"/>
  <cols>
    <col min="1" max="1" width="16.7109375" bestFit="1" customWidth="1"/>
    <col min="2" max="2" width="17.140625" customWidth="1"/>
    <col min="3" max="3" width="17.85546875" customWidth="1"/>
    <col min="4" max="4" width="16.5703125" customWidth="1"/>
    <col min="5" max="5" width="17.7109375" customWidth="1"/>
    <col min="6" max="6" width="12.28515625" bestFit="1" customWidth="1"/>
    <col min="7" max="7" width="27" bestFit="1" customWidth="1"/>
  </cols>
  <sheetData>
    <row r="1" spans="1:7" x14ac:dyDescent="0.25">
      <c r="A1" s="12" t="s">
        <v>45</v>
      </c>
      <c r="B1" s="20" t="s">
        <v>46</v>
      </c>
      <c r="C1" s="17" t="s">
        <v>47</v>
      </c>
      <c r="D1" s="18" t="s">
        <v>48</v>
      </c>
      <c r="E1" s="19" t="s">
        <v>49</v>
      </c>
      <c r="G1" s="12" t="s">
        <v>50</v>
      </c>
    </row>
    <row r="2" spans="1:7" x14ac:dyDescent="0.25">
      <c r="A2" s="8" t="s">
        <v>51</v>
      </c>
      <c r="B2" s="8" t="s">
        <v>52</v>
      </c>
      <c r="C2" s="8" t="s">
        <v>52</v>
      </c>
      <c r="D2" s="8" t="s">
        <v>52</v>
      </c>
      <c r="E2" s="8" t="s">
        <v>52</v>
      </c>
      <c r="G2" s="8"/>
    </row>
    <row r="3" spans="1:7" x14ac:dyDescent="0.25">
      <c r="A3" s="8" t="s">
        <v>53</v>
      </c>
      <c r="B3" s="8" t="s">
        <v>52</v>
      </c>
      <c r="C3" s="8" t="s">
        <v>52</v>
      </c>
      <c r="D3" s="8" t="s">
        <v>52</v>
      </c>
      <c r="E3" s="8" t="s">
        <v>52</v>
      </c>
      <c r="G3" s="8"/>
    </row>
    <row r="4" spans="1:7" x14ac:dyDescent="0.25">
      <c r="A4" s="8" t="s">
        <v>54</v>
      </c>
      <c r="B4" s="8" t="s">
        <v>52</v>
      </c>
      <c r="C4" s="8" t="s">
        <v>52</v>
      </c>
      <c r="D4" s="8" t="s">
        <v>52</v>
      </c>
      <c r="E4" s="8" t="s">
        <v>52</v>
      </c>
      <c r="G4" s="8"/>
    </row>
    <row r="5" spans="1:7" x14ac:dyDescent="0.25">
      <c r="A5" s="8" t="s">
        <v>55</v>
      </c>
      <c r="B5" s="8" t="s">
        <v>56</v>
      </c>
      <c r="C5" s="13"/>
      <c r="D5" s="8" t="s">
        <v>57</v>
      </c>
      <c r="E5" s="13"/>
      <c r="G5" s="8"/>
    </row>
    <row r="6" spans="1:7" x14ac:dyDescent="0.25">
      <c r="A6" s="8" t="s">
        <v>58</v>
      </c>
      <c r="B6" s="8" t="s">
        <v>59</v>
      </c>
      <c r="C6" s="13"/>
      <c r="D6" s="13"/>
      <c r="E6" s="13"/>
      <c r="G6" s="8"/>
    </row>
    <row r="7" spans="1:7" x14ac:dyDescent="0.25">
      <c r="A7" s="8" t="s">
        <v>60</v>
      </c>
      <c r="B7" s="8" t="s">
        <v>61</v>
      </c>
      <c r="C7" s="13"/>
      <c r="D7" s="13"/>
      <c r="E7" s="13"/>
      <c r="G7" s="8"/>
    </row>
    <row r="8" spans="1:7" x14ac:dyDescent="0.25">
      <c r="A8" s="8" t="s">
        <v>62</v>
      </c>
      <c r="B8" s="13"/>
      <c r="C8" s="8" t="s">
        <v>63</v>
      </c>
      <c r="D8" s="13"/>
      <c r="E8" s="8" t="s">
        <v>56</v>
      </c>
      <c r="G8" s="8"/>
    </row>
    <row r="9" spans="1:7" x14ac:dyDescent="0.25">
      <c r="A9" s="8" t="s">
        <v>64</v>
      </c>
      <c r="B9" s="8">
        <v>20</v>
      </c>
      <c r="C9" s="8">
        <v>15</v>
      </c>
      <c r="D9" s="8">
        <v>15</v>
      </c>
      <c r="E9" s="8">
        <v>15</v>
      </c>
      <c r="G9" s="8"/>
    </row>
    <row r="10" spans="1:7" x14ac:dyDescent="0.25">
      <c r="A10" s="9" t="s">
        <v>65</v>
      </c>
      <c r="B10" s="9">
        <v>2</v>
      </c>
      <c r="C10" s="9">
        <v>2</v>
      </c>
      <c r="D10" s="9">
        <v>2</v>
      </c>
      <c r="E10" s="9">
        <v>2</v>
      </c>
      <c r="G10" s="8" t="s">
        <v>66</v>
      </c>
    </row>
    <row r="11" spans="1:7" x14ac:dyDescent="0.25">
      <c r="A11" s="9" t="s">
        <v>67</v>
      </c>
      <c r="B11" s="9">
        <v>20</v>
      </c>
      <c r="C11" s="14"/>
      <c r="D11" s="14"/>
      <c r="E11" s="14"/>
      <c r="G11" s="8"/>
    </row>
    <row r="12" spans="1:7" x14ac:dyDescent="0.25">
      <c r="A12" s="10" t="s">
        <v>68</v>
      </c>
      <c r="B12" s="9"/>
      <c r="C12" s="9"/>
      <c r="D12" s="9"/>
      <c r="E12" s="9"/>
      <c r="G12" s="8"/>
    </row>
    <row r="13" spans="1:7" x14ac:dyDescent="0.25">
      <c r="A13" s="11" t="s">
        <v>44</v>
      </c>
      <c r="B13" s="32"/>
      <c r="C13" s="33"/>
      <c r="D13" s="33"/>
      <c r="E13" s="34"/>
      <c r="G13" s="8"/>
    </row>
    <row r="14" spans="1:7" x14ac:dyDescent="0.25">
      <c r="A14" s="15"/>
      <c r="B14" s="16"/>
      <c r="C14" s="16"/>
      <c r="D14" s="16"/>
      <c r="E14" s="16"/>
    </row>
    <row r="16" spans="1:7" x14ac:dyDescent="0.25">
      <c r="A16" s="12" t="s">
        <v>39</v>
      </c>
      <c r="B16" s="12" t="s">
        <v>40</v>
      </c>
      <c r="C16" s="12" t="s">
        <v>41</v>
      </c>
      <c r="D16" s="12" t="s">
        <v>42</v>
      </c>
      <c r="E16" s="12" t="s">
        <v>43</v>
      </c>
      <c r="F16" s="12" t="s">
        <v>44</v>
      </c>
    </row>
    <row r="17" spans="1:6" x14ac:dyDescent="0.25">
      <c r="A17" s="8">
        <v>5</v>
      </c>
      <c r="B17" s="8">
        <v>2</v>
      </c>
      <c r="C17" s="8">
        <v>2</v>
      </c>
      <c r="D17" s="8">
        <v>2</v>
      </c>
      <c r="E17" s="8">
        <v>2</v>
      </c>
      <c r="F17" s="8">
        <v>13</v>
      </c>
    </row>
  </sheetData>
  <mergeCells count="1"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B982-872D-4093-8986-E0CB9AD75AE5}">
  <dimension ref="A1:J38"/>
  <sheetViews>
    <sheetView workbookViewId="0">
      <selection activeCell="J32" sqref="J32:J37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3.5703125" bestFit="1" customWidth="1"/>
    <col min="4" max="4" width="11.7109375" bestFit="1" customWidth="1"/>
    <col min="5" max="5" width="5.7109375" bestFit="1" customWidth="1"/>
    <col min="6" max="6" width="14.85546875" bestFit="1" customWidth="1"/>
    <col min="7" max="7" width="24.42578125" bestFit="1" customWidth="1"/>
    <col min="8" max="8" width="11.7109375" bestFit="1" customWidth="1"/>
  </cols>
  <sheetData>
    <row r="1" spans="1:10" x14ac:dyDescent="0.25">
      <c r="A1" t="s">
        <v>8</v>
      </c>
    </row>
    <row r="2" spans="1:10" x14ac:dyDescent="0.25">
      <c r="A2" s="2" t="s">
        <v>69</v>
      </c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76</v>
      </c>
      <c r="J2" t="s">
        <v>77</v>
      </c>
    </row>
    <row r="3" spans="1:10" x14ac:dyDescent="0.25">
      <c r="A3" s="3" t="s">
        <v>78</v>
      </c>
      <c r="B3" s="1">
        <v>270</v>
      </c>
      <c r="C3" s="1">
        <v>510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J3" t="s">
        <v>84</v>
      </c>
    </row>
    <row r="4" spans="1:10" x14ac:dyDescent="0.25">
      <c r="A4" s="3" t="s">
        <v>85</v>
      </c>
      <c r="B4" s="1">
        <v>243</v>
      </c>
      <c r="C4" s="1">
        <v>254</v>
      </c>
      <c r="D4" s="1" t="s">
        <v>86</v>
      </c>
      <c r="E4" s="1" t="s">
        <v>87</v>
      </c>
      <c r="F4" s="1" t="s">
        <v>88</v>
      </c>
      <c r="G4" s="1" t="s">
        <v>89</v>
      </c>
      <c r="H4" s="1" t="s">
        <v>90</v>
      </c>
      <c r="J4" t="s">
        <v>91</v>
      </c>
    </row>
    <row r="5" spans="1:10" x14ac:dyDescent="0.25">
      <c r="A5" s="3" t="s">
        <v>92</v>
      </c>
      <c r="B5" s="1">
        <v>169</v>
      </c>
      <c r="C5" s="1">
        <v>254</v>
      </c>
      <c r="D5" s="1" t="s">
        <v>93</v>
      </c>
      <c r="E5" s="1" t="s">
        <v>87</v>
      </c>
      <c r="F5" s="1" t="s">
        <v>88</v>
      </c>
      <c r="G5" s="1" t="s">
        <v>94</v>
      </c>
      <c r="H5" s="1" t="s">
        <v>95</v>
      </c>
      <c r="J5" t="s">
        <v>96</v>
      </c>
    </row>
    <row r="6" spans="1:10" x14ac:dyDescent="0.25">
      <c r="A6" s="3" t="s">
        <v>97</v>
      </c>
      <c r="B6" s="1">
        <v>20</v>
      </c>
      <c r="C6" s="1">
        <v>30</v>
      </c>
      <c r="D6" s="1" t="s">
        <v>98</v>
      </c>
      <c r="E6" s="1" t="s">
        <v>99</v>
      </c>
      <c r="F6" s="1" t="s">
        <v>100</v>
      </c>
      <c r="G6" s="1" t="s">
        <v>101</v>
      </c>
      <c r="H6" s="1" t="s">
        <v>102</v>
      </c>
      <c r="J6" t="s">
        <v>103</v>
      </c>
    </row>
    <row r="7" spans="1:10" x14ac:dyDescent="0.25">
      <c r="A7" s="3" t="s">
        <v>104</v>
      </c>
      <c r="B7" s="1">
        <v>18</v>
      </c>
      <c r="C7" s="1">
        <v>30</v>
      </c>
      <c r="D7" s="1" t="s">
        <v>105</v>
      </c>
      <c r="E7" s="1" t="s">
        <v>99</v>
      </c>
      <c r="F7" s="1" t="s">
        <v>100</v>
      </c>
      <c r="G7" s="1" t="s">
        <v>106</v>
      </c>
      <c r="H7" s="1" t="s">
        <v>107</v>
      </c>
      <c r="J7" t="s">
        <v>108</v>
      </c>
    </row>
    <row r="8" spans="1:10" x14ac:dyDescent="0.25">
      <c r="A8" s="3" t="s">
        <v>109</v>
      </c>
      <c r="B8" s="1">
        <v>7</v>
      </c>
      <c r="C8" s="1">
        <v>14</v>
      </c>
      <c r="D8" s="1" t="s">
        <v>110</v>
      </c>
      <c r="E8" s="1" t="s">
        <v>111</v>
      </c>
      <c r="F8" s="1" t="s">
        <v>112</v>
      </c>
      <c r="G8" s="1" t="s">
        <v>113</v>
      </c>
      <c r="H8" s="1" t="s">
        <v>114</v>
      </c>
    </row>
    <row r="9" spans="1:10" x14ac:dyDescent="0.25">
      <c r="A9" s="3" t="s">
        <v>115</v>
      </c>
      <c r="B9" s="1">
        <v>7</v>
      </c>
      <c r="C9" s="1">
        <v>14</v>
      </c>
      <c r="D9" s="1" t="s">
        <v>116</v>
      </c>
      <c r="E9" s="1" t="s">
        <v>111</v>
      </c>
      <c r="F9" s="1" t="s">
        <v>112</v>
      </c>
      <c r="G9" s="1" t="s">
        <v>117</v>
      </c>
      <c r="H9" s="1" t="s">
        <v>118</v>
      </c>
    </row>
    <row r="10" spans="1:10" x14ac:dyDescent="0.25">
      <c r="A10" s="3" t="s">
        <v>119</v>
      </c>
      <c r="B10" s="1">
        <v>7</v>
      </c>
      <c r="C10" s="1">
        <v>14</v>
      </c>
      <c r="D10" s="1" t="s">
        <v>120</v>
      </c>
      <c r="E10" s="1" t="s">
        <v>111</v>
      </c>
      <c r="F10" s="1" t="s">
        <v>112</v>
      </c>
      <c r="G10" s="1" t="s">
        <v>121</v>
      </c>
      <c r="H10" s="1" t="s">
        <v>122</v>
      </c>
    </row>
    <row r="11" spans="1:10" x14ac:dyDescent="0.25">
      <c r="A11" s="3" t="s">
        <v>123</v>
      </c>
      <c r="B11" s="1">
        <v>1</v>
      </c>
      <c r="C11" s="1">
        <v>2</v>
      </c>
      <c r="D11" s="1" t="s">
        <v>124</v>
      </c>
      <c r="E11" s="1" t="s">
        <v>125</v>
      </c>
      <c r="F11" s="1" t="s">
        <v>126</v>
      </c>
      <c r="G11" s="1" t="s">
        <v>127</v>
      </c>
      <c r="H11" s="1" t="s">
        <v>128</v>
      </c>
    </row>
    <row r="13" spans="1:10" x14ac:dyDescent="0.25">
      <c r="A13" s="6" t="s">
        <v>18</v>
      </c>
    </row>
    <row r="14" spans="1:10" x14ac:dyDescent="0.25">
      <c r="A14" s="2" t="s">
        <v>69</v>
      </c>
      <c r="B14" s="2" t="s">
        <v>70</v>
      </c>
      <c r="C14" s="2" t="s">
        <v>71</v>
      </c>
      <c r="D14" s="2" t="s">
        <v>72</v>
      </c>
      <c r="E14" s="2" t="s">
        <v>73</v>
      </c>
      <c r="F14" s="2" t="s">
        <v>74</v>
      </c>
      <c r="G14" s="2" t="s">
        <v>75</v>
      </c>
      <c r="H14" s="2" t="s">
        <v>76</v>
      </c>
      <c r="J14" t="s">
        <v>129</v>
      </c>
    </row>
    <row r="15" spans="1:10" x14ac:dyDescent="0.25">
      <c r="A15" s="3" t="s">
        <v>92</v>
      </c>
      <c r="B15" s="1">
        <v>108</v>
      </c>
      <c r="C15" s="1">
        <v>126</v>
      </c>
      <c r="D15" s="1" t="s">
        <v>130</v>
      </c>
      <c r="E15" s="1" t="s">
        <v>131</v>
      </c>
      <c r="F15" s="1" t="s">
        <v>132</v>
      </c>
      <c r="G15" s="1" t="s">
        <v>133</v>
      </c>
      <c r="H15" s="1" t="s">
        <v>134</v>
      </c>
      <c r="J15" t="s">
        <v>135</v>
      </c>
    </row>
    <row r="16" spans="1:10" x14ac:dyDescent="0.25">
      <c r="A16" s="5" t="s">
        <v>109</v>
      </c>
      <c r="B16" s="4">
        <v>7</v>
      </c>
      <c r="C16" s="4">
        <v>14</v>
      </c>
      <c r="D16" s="4" t="s">
        <v>136</v>
      </c>
      <c r="E16" s="4" t="s">
        <v>111</v>
      </c>
      <c r="F16" s="4" t="s">
        <v>112</v>
      </c>
      <c r="G16" s="4" t="s">
        <v>137</v>
      </c>
      <c r="H16" s="4" t="s">
        <v>138</v>
      </c>
      <c r="J16" t="s">
        <v>139</v>
      </c>
    </row>
    <row r="17" spans="1:10" x14ac:dyDescent="0.25">
      <c r="A17" s="5" t="s">
        <v>140</v>
      </c>
      <c r="B17" s="4">
        <v>7</v>
      </c>
      <c r="C17" s="4">
        <v>14</v>
      </c>
      <c r="D17" s="4" t="s">
        <v>141</v>
      </c>
      <c r="E17" s="4" t="s">
        <v>111</v>
      </c>
      <c r="F17" s="4" t="s">
        <v>112</v>
      </c>
      <c r="G17" s="4" t="s">
        <v>142</v>
      </c>
      <c r="H17" s="4" t="s">
        <v>143</v>
      </c>
      <c r="J17" t="s">
        <v>144</v>
      </c>
    </row>
    <row r="18" spans="1:10" x14ac:dyDescent="0.25">
      <c r="A18" s="5" t="s">
        <v>119</v>
      </c>
      <c r="B18" s="4">
        <v>7</v>
      </c>
      <c r="C18" s="4">
        <v>14</v>
      </c>
      <c r="D18" s="4" t="s">
        <v>145</v>
      </c>
      <c r="E18" s="4" t="s">
        <v>111</v>
      </c>
      <c r="F18" s="4" t="s">
        <v>112</v>
      </c>
      <c r="G18" s="4" t="s">
        <v>146</v>
      </c>
      <c r="H18" s="4" t="s">
        <v>147</v>
      </c>
      <c r="J18" t="s">
        <v>148</v>
      </c>
    </row>
    <row r="19" spans="1:10" x14ac:dyDescent="0.25">
      <c r="A19" s="5" t="s">
        <v>104</v>
      </c>
      <c r="B19" s="4">
        <v>4</v>
      </c>
      <c r="C19" s="4">
        <v>6</v>
      </c>
      <c r="D19" s="4" t="s">
        <v>149</v>
      </c>
      <c r="E19" s="4" t="s">
        <v>150</v>
      </c>
      <c r="F19" s="4" t="s">
        <v>151</v>
      </c>
      <c r="G19" s="4" t="s">
        <v>152</v>
      </c>
      <c r="H19" s="4" t="s">
        <v>153</v>
      </c>
      <c r="J19" t="s">
        <v>154</v>
      </c>
    </row>
    <row r="20" spans="1:10" x14ac:dyDescent="0.25">
      <c r="A20" s="5" t="s">
        <v>123</v>
      </c>
      <c r="B20" s="4">
        <v>1</v>
      </c>
      <c r="C20" s="4">
        <v>2</v>
      </c>
      <c r="D20" s="4" t="s">
        <v>155</v>
      </c>
      <c r="E20" s="4" t="s">
        <v>125</v>
      </c>
      <c r="F20" s="4" t="s">
        <v>126</v>
      </c>
      <c r="G20" s="4" t="s">
        <v>156</v>
      </c>
      <c r="H20" s="4" t="s">
        <v>157</v>
      </c>
    </row>
    <row r="22" spans="1:10" x14ac:dyDescent="0.25">
      <c r="A22" s="7" t="s">
        <v>25</v>
      </c>
    </row>
    <row r="23" spans="1:10" x14ac:dyDescent="0.25">
      <c r="A23" s="2" t="s">
        <v>69</v>
      </c>
      <c r="B23" s="2" t="s">
        <v>70</v>
      </c>
      <c r="C23" s="2" t="s">
        <v>71</v>
      </c>
      <c r="D23" s="2" t="s">
        <v>72</v>
      </c>
      <c r="E23" s="2" t="s">
        <v>73</v>
      </c>
      <c r="F23" s="2" t="s">
        <v>74</v>
      </c>
      <c r="G23" s="2" t="s">
        <v>75</v>
      </c>
      <c r="H23" s="2" t="s">
        <v>76</v>
      </c>
      <c r="J23" t="s">
        <v>158</v>
      </c>
    </row>
    <row r="24" spans="1:10" x14ac:dyDescent="0.25">
      <c r="A24" s="3" t="s">
        <v>159</v>
      </c>
      <c r="B24" s="1">
        <v>189</v>
      </c>
      <c r="C24" s="1">
        <v>254</v>
      </c>
      <c r="D24" s="1" t="s">
        <v>160</v>
      </c>
      <c r="E24" s="1" t="s">
        <v>87</v>
      </c>
      <c r="F24" s="1" t="s">
        <v>88</v>
      </c>
      <c r="G24" s="1" t="s">
        <v>161</v>
      </c>
      <c r="H24" s="1" t="s">
        <v>162</v>
      </c>
      <c r="J24" t="s">
        <v>163</v>
      </c>
    </row>
    <row r="25" spans="1:10" x14ac:dyDescent="0.25">
      <c r="A25" s="3" t="s">
        <v>109</v>
      </c>
      <c r="B25" s="1">
        <v>7</v>
      </c>
      <c r="C25" s="1">
        <v>14</v>
      </c>
      <c r="D25" s="1" t="s">
        <v>164</v>
      </c>
      <c r="E25" s="1" t="s">
        <v>111</v>
      </c>
      <c r="F25" s="1" t="s">
        <v>112</v>
      </c>
      <c r="G25" s="1" t="s">
        <v>165</v>
      </c>
      <c r="H25" s="1" t="s">
        <v>166</v>
      </c>
      <c r="J25" t="s">
        <v>167</v>
      </c>
    </row>
    <row r="26" spans="1:10" x14ac:dyDescent="0.25">
      <c r="A26" s="3" t="s">
        <v>140</v>
      </c>
      <c r="B26" s="1">
        <v>7</v>
      </c>
      <c r="C26" s="1">
        <v>14</v>
      </c>
      <c r="D26" s="1" t="s">
        <v>168</v>
      </c>
      <c r="E26" s="1" t="s">
        <v>111</v>
      </c>
      <c r="F26" s="1" t="s">
        <v>112</v>
      </c>
      <c r="G26" s="1" t="s">
        <v>169</v>
      </c>
      <c r="H26" s="1" t="s">
        <v>170</v>
      </c>
      <c r="J26" t="s">
        <v>171</v>
      </c>
    </row>
    <row r="27" spans="1:10" x14ac:dyDescent="0.25">
      <c r="A27" s="3" t="s">
        <v>119</v>
      </c>
      <c r="B27" s="1">
        <v>7</v>
      </c>
      <c r="C27" s="1">
        <v>14</v>
      </c>
      <c r="D27" s="1" t="s">
        <v>172</v>
      </c>
      <c r="E27" s="1" t="s">
        <v>111</v>
      </c>
      <c r="F27" s="1" t="s">
        <v>112</v>
      </c>
      <c r="G27" s="1" t="s">
        <v>173</v>
      </c>
      <c r="H27" s="1" t="s">
        <v>174</v>
      </c>
      <c r="J27" t="s">
        <v>175</v>
      </c>
    </row>
    <row r="28" spans="1:10" x14ac:dyDescent="0.25">
      <c r="A28" s="3" t="s">
        <v>104</v>
      </c>
      <c r="B28" s="1">
        <v>6</v>
      </c>
      <c r="C28" s="1">
        <v>6</v>
      </c>
      <c r="D28" s="1" t="s">
        <v>176</v>
      </c>
      <c r="E28" s="1" t="s">
        <v>150</v>
      </c>
      <c r="F28" s="1" t="s">
        <v>151</v>
      </c>
      <c r="G28" s="1" t="s">
        <v>177</v>
      </c>
      <c r="H28" s="1" t="s">
        <v>178</v>
      </c>
      <c r="J28" t="s">
        <v>179</v>
      </c>
    </row>
    <row r="29" spans="1:10" x14ac:dyDescent="0.25">
      <c r="A29" s="3" t="s">
        <v>123</v>
      </c>
      <c r="B29" s="1">
        <v>1</v>
      </c>
      <c r="C29" s="1">
        <v>2</v>
      </c>
      <c r="D29" s="1" t="s">
        <v>180</v>
      </c>
      <c r="E29" s="1" t="s">
        <v>125</v>
      </c>
      <c r="F29" s="1" t="s">
        <v>126</v>
      </c>
      <c r="G29" s="1" t="s">
        <v>181</v>
      </c>
      <c r="H29" s="1" t="s">
        <v>182</v>
      </c>
    </row>
    <row r="31" spans="1:10" x14ac:dyDescent="0.25">
      <c r="A31" s="6" t="s">
        <v>32</v>
      </c>
    </row>
    <row r="32" spans="1:10" x14ac:dyDescent="0.25">
      <c r="A32" s="2" t="s">
        <v>69</v>
      </c>
      <c r="B32" s="2" t="s">
        <v>70</v>
      </c>
      <c r="C32" s="2" t="s">
        <v>71</v>
      </c>
      <c r="D32" s="2" t="s">
        <v>72</v>
      </c>
      <c r="E32" s="2" t="s">
        <v>73</v>
      </c>
      <c r="F32" s="2" t="s">
        <v>74</v>
      </c>
      <c r="G32" s="2" t="s">
        <v>75</v>
      </c>
      <c r="H32" s="2" t="s">
        <v>76</v>
      </c>
      <c r="J32" t="s">
        <v>183</v>
      </c>
    </row>
    <row r="33" spans="1:10" x14ac:dyDescent="0.25">
      <c r="A33" s="3" t="s">
        <v>159</v>
      </c>
      <c r="B33" s="1">
        <v>169</v>
      </c>
      <c r="C33" s="1">
        <v>254</v>
      </c>
      <c r="D33" s="1" t="s">
        <v>184</v>
      </c>
      <c r="E33" s="1" t="s">
        <v>87</v>
      </c>
      <c r="F33" s="1" t="s">
        <v>88</v>
      </c>
      <c r="G33" s="1" t="s">
        <v>185</v>
      </c>
      <c r="H33" s="1" t="s">
        <v>186</v>
      </c>
      <c r="J33" t="s">
        <v>163</v>
      </c>
    </row>
    <row r="34" spans="1:10" x14ac:dyDescent="0.25">
      <c r="A34" s="3" t="s">
        <v>109</v>
      </c>
      <c r="B34" s="1">
        <v>7</v>
      </c>
      <c r="C34" s="1">
        <v>14</v>
      </c>
      <c r="D34" s="1" t="s">
        <v>187</v>
      </c>
      <c r="E34" s="1" t="s">
        <v>111</v>
      </c>
      <c r="F34" s="1" t="s">
        <v>112</v>
      </c>
      <c r="G34" s="1" t="s">
        <v>188</v>
      </c>
      <c r="H34" s="1" t="s">
        <v>189</v>
      </c>
      <c r="J34" t="s">
        <v>190</v>
      </c>
    </row>
    <row r="35" spans="1:10" x14ac:dyDescent="0.25">
      <c r="A35" s="3" t="s">
        <v>115</v>
      </c>
      <c r="B35" s="1">
        <v>7</v>
      </c>
      <c r="C35" s="1">
        <v>14</v>
      </c>
      <c r="D35" s="1" t="s">
        <v>191</v>
      </c>
      <c r="E35" s="1" t="s">
        <v>111</v>
      </c>
      <c r="F35" s="1" t="s">
        <v>112</v>
      </c>
      <c r="G35" s="1" t="s">
        <v>192</v>
      </c>
      <c r="H35" s="1" t="s">
        <v>193</v>
      </c>
      <c r="J35" t="s">
        <v>171</v>
      </c>
    </row>
    <row r="36" spans="1:10" x14ac:dyDescent="0.25">
      <c r="A36" s="3" t="s">
        <v>119</v>
      </c>
      <c r="B36" s="1">
        <v>7</v>
      </c>
      <c r="C36" s="1">
        <v>14</v>
      </c>
      <c r="D36" s="1" t="s">
        <v>194</v>
      </c>
      <c r="E36" s="1" t="s">
        <v>111</v>
      </c>
      <c r="F36" s="1" t="s">
        <v>112</v>
      </c>
      <c r="G36" s="1" t="s">
        <v>195</v>
      </c>
      <c r="H36" s="1" t="s">
        <v>196</v>
      </c>
      <c r="J36" t="s">
        <v>175</v>
      </c>
    </row>
    <row r="37" spans="1:10" x14ac:dyDescent="0.25">
      <c r="A37" s="3" t="s">
        <v>104</v>
      </c>
      <c r="B37" s="1">
        <v>5</v>
      </c>
      <c r="C37" s="1">
        <v>6</v>
      </c>
      <c r="D37" s="1" t="s">
        <v>197</v>
      </c>
      <c r="E37" s="1" t="s">
        <v>150</v>
      </c>
      <c r="F37" s="1" t="s">
        <v>151</v>
      </c>
      <c r="G37" s="1" t="s">
        <v>198</v>
      </c>
      <c r="H37" s="1" t="s">
        <v>199</v>
      </c>
      <c r="J37" t="s">
        <v>200</v>
      </c>
    </row>
    <row r="38" spans="1:10" x14ac:dyDescent="0.25">
      <c r="A38" s="3" t="s">
        <v>123</v>
      </c>
      <c r="B38" s="1">
        <v>1</v>
      </c>
      <c r="C38" s="1">
        <v>2</v>
      </c>
      <c r="D38" s="1" t="s">
        <v>201</v>
      </c>
      <c r="E38" s="1" t="s">
        <v>125</v>
      </c>
      <c r="F38" s="1" t="s">
        <v>126</v>
      </c>
      <c r="G38" s="1" t="s">
        <v>202</v>
      </c>
      <c r="H38" s="1" t="s">
        <v>203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FC78-7684-48B1-9A88-09A5C43A0A63}">
  <dimension ref="A1:I33"/>
  <sheetViews>
    <sheetView tabSelected="1" zoomScale="97" zoomScaleNormal="52" workbookViewId="0">
      <selection activeCell="A2" sqref="A2:A10"/>
    </sheetView>
  </sheetViews>
  <sheetFormatPr defaultRowHeight="15" x14ac:dyDescent="0.25"/>
  <cols>
    <col min="1" max="1" width="24.140625" bestFit="1" customWidth="1"/>
    <col min="2" max="2" width="13.7109375" bestFit="1" customWidth="1"/>
    <col min="4" max="4" width="14.7109375" bestFit="1" customWidth="1"/>
    <col min="6" max="6" width="18.7109375" bestFit="1" customWidth="1"/>
    <col min="7" max="7" width="30.5703125" bestFit="1" customWidth="1"/>
    <col min="8" max="8" width="14.7109375" bestFit="1" customWidth="1"/>
    <col min="9" max="9" width="15.140625" bestFit="1" customWidth="1"/>
  </cols>
  <sheetData>
    <row r="1" spans="1:9" x14ac:dyDescent="0.25">
      <c r="A1" s="23" t="s">
        <v>69</v>
      </c>
      <c r="B1" s="23" t="s">
        <v>70</v>
      </c>
      <c r="C1" s="23" t="s">
        <v>71</v>
      </c>
      <c r="D1" s="23" t="s">
        <v>72</v>
      </c>
      <c r="E1" s="23" t="s">
        <v>73</v>
      </c>
      <c r="F1" s="23" t="s">
        <v>74</v>
      </c>
      <c r="G1" s="23" t="s">
        <v>75</v>
      </c>
      <c r="H1" s="23" t="s">
        <v>76</v>
      </c>
      <c r="I1" s="23" t="s">
        <v>204</v>
      </c>
    </row>
    <row r="2" spans="1:9" ht="15.75" x14ac:dyDescent="0.25">
      <c r="A2" s="24" t="s">
        <v>14</v>
      </c>
      <c r="B2" s="25">
        <v>270</v>
      </c>
      <c r="C2" s="25">
        <v>510</v>
      </c>
      <c r="D2" s="25" t="s">
        <v>79</v>
      </c>
      <c r="E2" s="25" t="s">
        <v>80</v>
      </c>
      <c r="F2" s="25" t="s">
        <v>81</v>
      </c>
      <c r="G2" s="25" t="s">
        <v>82</v>
      </c>
      <c r="H2" s="25" t="s">
        <v>83</v>
      </c>
      <c r="I2" s="25">
        <v>15</v>
      </c>
    </row>
    <row r="3" spans="1:9" ht="15.75" x14ac:dyDescent="0.25">
      <c r="A3" s="24" t="s">
        <v>12</v>
      </c>
      <c r="B3" s="25">
        <v>169</v>
      </c>
      <c r="C3" s="25">
        <v>254</v>
      </c>
      <c r="D3" s="25" t="s">
        <v>98</v>
      </c>
      <c r="E3" s="25" t="s">
        <v>87</v>
      </c>
      <c r="F3" s="25" t="s">
        <v>88</v>
      </c>
      <c r="G3" s="25" t="s">
        <v>205</v>
      </c>
      <c r="H3" s="25" t="s">
        <v>134</v>
      </c>
      <c r="I3" s="25">
        <v>13</v>
      </c>
    </row>
    <row r="4" spans="1:9" ht="15.75" x14ac:dyDescent="0.25">
      <c r="A4" s="24" t="s">
        <v>15</v>
      </c>
      <c r="B4" s="25">
        <v>20</v>
      </c>
      <c r="C4" s="25">
        <v>30</v>
      </c>
      <c r="D4" s="25" t="s">
        <v>206</v>
      </c>
      <c r="E4" s="25" t="s">
        <v>99</v>
      </c>
      <c r="F4" s="25" t="s">
        <v>100</v>
      </c>
      <c r="G4" s="25" t="s">
        <v>207</v>
      </c>
      <c r="H4" s="25" t="s">
        <v>208</v>
      </c>
      <c r="I4" s="25">
        <v>111</v>
      </c>
    </row>
    <row r="5" spans="1:9" ht="15.75" x14ac:dyDescent="0.25">
      <c r="A5" s="24" t="s">
        <v>13</v>
      </c>
      <c r="B5" s="25">
        <v>243</v>
      </c>
      <c r="C5" s="25">
        <v>254</v>
      </c>
      <c r="D5" s="25" t="s">
        <v>86</v>
      </c>
      <c r="E5" s="25" t="s">
        <v>87</v>
      </c>
      <c r="F5" s="25" t="s">
        <v>88</v>
      </c>
      <c r="G5" s="25" t="s">
        <v>89</v>
      </c>
      <c r="H5" s="25" t="s">
        <v>90</v>
      </c>
      <c r="I5" s="25">
        <v>14</v>
      </c>
    </row>
    <row r="6" spans="1:9" ht="15.75" x14ac:dyDescent="0.25">
      <c r="A6" s="24" t="s">
        <v>16</v>
      </c>
      <c r="B6" s="25">
        <v>2</v>
      </c>
      <c r="C6" s="25">
        <v>2</v>
      </c>
      <c r="D6" s="25" t="s">
        <v>209</v>
      </c>
      <c r="E6" s="25" t="s">
        <v>125</v>
      </c>
      <c r="F6" s="25" t="s">
        <v>126</v>
      </c>
      <c r="G6" s="25" t="s">
        <v>210</v>
      </c>
      <c r="H6" s="25" t="s">
        <v>211</v>
      </c>
      <c r="I6" s="25">
        <v>200</v>
      </c>
    </row>
    <row r="7" spans="1:9" ht="15.75" x14ac:dyDescent="0.25">
      <c r="A7" s="24" t="s">
        <v>9</v>
      </c>
      <c r="B7" s="25">
        <v>7</v>
      </c>
      <c r="C7" s="25">
        <v>14</v>
      </c>
      <c r="D7" s="25" t="s">
        <v>172</v>
      </c>
      <c r="E7" s="25" t="s">
        <v>111</v>
      </c>
      <c r="F7" s="25" t="s">
        <v>112</v>
      </c>
      <c r="G7" s="25" t="s">
        <v>173</v>
      </c>
      <c r="H7" s="25" t="s">
        <v>174</v>
      </c>
      <c r="I7" s="25">
        <v>10</v>
      </c>
    </row>
    <row r="8" spans="1:9" ht="15.75" x14ac:dyDescent="0.25">
      <c r="A8" s="24" t="s">
        <v>17</v>
      </c>
      <c r="B8" s="25">
        <v>20</v>
      </c>
      <c r="C8" s="25">
        <v>30</v>
      </c>
      <c r="D8" s="25" t="s">
        <v>212</v>
      </c>
      <c r="E8" s="25" t="s">
        <v>99</v>
      </c>
      <c r="F8" s="25" t="s">
        <v>100</v>
      </c>
      <c r="G8" s="25" t="s">
        <v>213</v>
      </c>
      <c r="H8" s="25" t="s">
        <v>214</v>
      </c>
      <c r="I8" s="25">
        <v>300</v>
      </c>
    </row>
    <row r="9" spans="1:9" ht="15.75" x14ac:dyDescent="0.25">
      <c r="A9" s="24" t="s">
        <v>10</v>
      </c>
      <c r="B9" s="25">
        <v>7</v>
      </c>
      <c r="C9" s="25">
        <v>14</v>
      </c>
      <c r="D9" s="25" t="s">
        <v>176</v>
      </c>
      <c r="E9" s="25" t="s">
        <v>111</v>
      </c>
      <c r="F9" s="25" t="s">
        <v>112</v>
      </c>
      <c r="G9" s="25" t="s">
        <v>215</v>
      </c>
      <c r="H9" s="25" t="s">
        <v>216</v>
      </c>
      <c r="I9" s="25">
        <v>11</v>
      </c>
    </row>
    <row r="10" spans="1:9" ht="15.75" x14ac:dyDescent="0.25">
      <c r="A10" s="24" t="s">
        <v>11</v>
      </c>
      <c r="B10" s="25">
        <v>7</v>
      </c>
      <c r="C10" s="25">
        <v>14</v>
      </c>
      <c r="D10" s="25" t="s">
        <v>217</v>
      </c>
      <c r="E10" s="25" t="s">
        <v>111</v>
      </c>
      <c r="F10" s="25" t="s">
        <v>112</v>
      </c>
      <c r="G10" s="25" t="s">
        <v>218</v>
      </c>
      <c r="H10" s="25" t="s">
        <v>219</v>
      </c>
      <c r="I10" s="25">
        <v>12</v>
      </c>
    </row>
    <row r="11" spans="1:9" ht="15.75" x14ac:dyDescent="0.25">
      <c r="A11" s="28" t="s">
        <v>220</v>
      </c>
      <c r="B11" s="29">
        <v>108</v>
      </c>
      <c r="C11" s="29">
        <v>126</v>
      </c>
      <c r="D11" s="29" t="s">
        <v>160</v>
      </c>
      <c r="E11" s="29" t="s">
        <v>131</v>
      </c>
      <c r="F11" s="29" t="s">
        <v>132</v>
      </c>
      <c r="G11" s="29" t="s">
        <v>221</v>
      </c>
      <c r="H11" s="29" t="s">
        <v>222</v>
      </c>
      <c r="I11" s="29">
        <v>13</v>
      </c>
    </row>
    <row r="12" spans="1:9" ht="15.75" x14ac:dyDescent="0.25">
      <c r="A12" s="28" t="s">
        <v>223</v>
      </c>
      <c r="B12" s="29">
        <v>15</v>
      </c>
      <c r="C12" s="29">
        <v>30</v>
      </c>
      <c r="D12" s="29" t="s">
        <v>224</v>
      </c>
      <c r="E12" s="29" t="s">
        <v>99</v>
      </c>
      <c r="F12" s="29" t="s">
        <v>100</v>
      </c>
      <c r="G12" s="29" t="s">
        <v>225</v>
      </c>
      <c r="H12" s="29" t="s">
        <v>226</v>
      </c>
      <c r="I12" s="29">
        <v>111</v>
      </c>
    </row>
    <row r="13" spans="1:9" ht="15.75" x14ac:dyDescent="0.25">
      <c r="A13" s="28" t="s">
        <v>227</v>
      </c>
      <c r="B13" s="29">
        <v>2</v>
      </c>
      <c r="C13" s="29">
        <v>2</v>
      </c>
      <c r="D13" s="29" t="s">
        <v>228</v>
      </c>
      <c r="E13" s="29" t="s">
        <v>125</v>
      </c>
      <c r="F13" s="29" t="s">
        <v>126</v>
      </c>
      <c r="G13" s="29" t="s">
        <v>229</v>
      </c>
      <c r="H13" s="29" t="s">
        <v>230</v>
      </c>
      <c r="I13" s="29">
        <v>200</v>
      </c>
    </row>
    <row r="14" spans="1:9" ht="15.75" x14ac:dyDescent="0.25">
      <c r="A14" s="28" t="s">
        <v>231</v>
      </c>
      <c r="B14" s="29">
        <v>7</v>
      </c>
      <c r="C14" s="29">
        <v>14</v>
      </c>
      <c r="D14" s="29" t="s">
        <v>232</v>
      </c>
      <c r="E14" s="29" t="s">
        <v>111</v>
      </c>
      <c r="F14" s="29" t="s">
        <v>112</v>
      </c>
      <c r="G14" s="29" t="s">
        <v>233</v>
      </c>
      <c r="H14" s="29" t="s">
        <v>234</v>
      </c>
      <c r="I14" s="29">
        <v>10</v>
      </c>
    </row>
    <row r="15" spans="1:9" ht="15.75" x14ac:dyDescent="0.25">
      <c r="A15" s="28" t="s">
        <v>235</v>
      </c>
      <c r="B15" s="29">
        <v>7</v>
      </c>
      <c r="C15" s="29">
        <v>14</v>
      </c>
      <c r="D15" s="29" t="s">
        <v>236</v>
      </c>
      <c r="E15" s="29" t="s">
        <v>111</v>
      </c>
      <c r="F15" s="29" t="s">
        <v>112</v>
      </c>
      <c r="G15" s="29" t="s">
        <v>237</v>
      </c>
      <c r="H15" s="29" t="s">
        <v>238</v>
      </c>
      <c r="I15" s="29">
        <v>11</v>
      </c>
    </row>
    <row r="16" spans="1:9" ht="15.75" x14ac:dyDescent="0.25">
      <c r="A16" s="28" t="s">
        <v>239</v>
      </c>
      <c r="B16" s="29">
        <v>7</v>
      </c>
      <c r="C16" s="29">
        <v>14</v>
      </c>
      <c r="D16" s="29" t="s">
        <v>240</v>
      </c>
      <c r="E16" s="29" t="s">
        <v>111</v>
      </c>
      <c r="F16" s="29" t="s">
        <v>112</v>
      </c>
      <c r="G16" s="29" t="s">
        <v>241</v>
      </c>
      <c r="H16" s="29" t="s">
        <v>242</v>
      </c>
      <c r="I16" s="29">
        <v>12</v>
      </c>
    </row>
    <row r="17" spans="1:9" ht="15.75" x14ac:dyDescent="0.25">
      <c r="A17" s="21" t="s">
        <v>39</v>
      </c>
      <c r="B17" s="22">
        <v>5</v>
      </c>
      <c r="C17" s="22">
        <v>6</v>
      </c>
      <c r="D17" s="22" t="s">
        <v>243</v>
      </c>
      <c r="E17" s="22" t="s">
        <v>150</v>
      </c>
      <c r="F17" s="22" t="s">
        <v>151</v>
      </c>
      <c r="G17" s="22" t="s">
        <v>244</v>
      </c>
      <c r="H17" s="22" t="s">
        <v>245</v>
      </c>
      <c r="I17" s="22"/>
    </row>
    <row r="18" spans="1:9" ht="15.75" x14ac:dyDescent="0.25">
      <c r="A18" s="26" t="s">
        <v>246</v>
      </c>
      <c r="B18" s="27">
        <v>15</v>
      </c>
      <c r="C18" s="27">
        <v>30</v>
      </c>
      <c r="D18" s="27" t="s">
        <v>247</v>
      </c>
      <c r="E18" s="27" t="s">
        <v>99</v>
      </c>
      <c r="F18" s="27" t="s">
        <v>100</v>
      </c>
      <c r="G18" s="27" t="s">
        <v>248</v>
      </c>
      <c r="H18" s="27" t="s">
        <v>162</v>
      </c>
      <c r="I18" s="27">
        <v>111</v>
      </c>
    </row>
    <row r="19" spans="1:9" ht="15.75" x14ac:dyDescent="0.25">
      <c r="A19" s="26" t="s">
        <v>249</v>
      </c>
      <c r="B19" s="27">
        <v>2</v>
      </c>
      <c r="C19" s="27">
        <v>2</v>
      </c>
      <c r="D19" s="27" t="s">
        <v>250</v>
      </c>
      <c r="E19" s="27" t="s">
        <v>125</v>
      </c>
      <c r="F19" s="27" t="s">
        <v>126</v>
      </c>
      <c r="G19" s="27" t="s">
        <v>251</v>
      </c>
      <c r="H19" s="27" t="s">
        <v>252</v>
      </c>
      <c r="I19" s="27">
        <v>200</v>
      </c>
    </row>
    <row r="20" spans="1:9" ht="15.75" x14ac:dyDescent="0.25">
      <c r="A20" s="26" t="s">
        <v>253</v>
      </c>
      <c r="B20" s="27">
        <v>189</v>
      </c>
      <c r="C20" s="27">
        <v>254</v>
      </c>
      <c r="D20" s="27" t="s">
        <v>93</v>
      </c>
      <c r="E20" s="27" t="s">
        <v>87</v>
      </c>
      <c r="F20" s="27" t="s">
        <v>88</v>
      </c>
      <c r="G20" s="27" t="s">
        <v>94</v>
      </c>
      <c r="H20" s="27" t="s">
        <v>95</v>
      </c>
      <c r="I20" s="27">
        <v>16</v>
      </c>
    </row>
    <row r="21" spans="1:9" ht="15.75" x14ac:dyDescent="0.25">
      <c r="A21" s="26" t="s">
        <v>254</v>
      </c>
      <c r="B21" s="27">
        <v>7</v>
      </c>
      <c r="C21" s="27">
        <v>14</v>
      </c>
      <c r="D21" s="27" t="s">
        <v>255</v>
      </c>
      <c r="E21" s="27" t="s">
        <v>111</v>
      </c>
      <c r="F21" s="27" t="s">
        <v>112</v>
      </c>
      <c r="G21" s="27" t="s">
        <v>256</v>
      </c>
      <c r="H21" s="27" t="s">
        <v>257</v>
      </c>
      <c r="I21" s="27">
        <v>10</v>
      </c>
    </row>
    <row r="22" spans="1:9" ht="15.75" x14ac:dyDescent="0.25">
      <c r="A22" s="26" t="s">
        <v>258</v>
      </c>
      <c r="B22" s="27">
        <v>7</v>
      </c>
      <c r="C22" s="27">
        <v>14</v>
      </c>
      <c r="D22" s="27" t="s">
        <v>259</v>
      </c>
      <c r="E22" s="27" t="s">
        <v>111</v>
      </c>
      <c r="F22" s="27" t="s">
        <v>112</v>
      </c>
      <c r="G22" s="27" t="s">
        <v>260</v>
      </c>
      <c r="H22" s="27" t="s">
        <v>261</v>
      </c>
      <c r="I22" s="27">
        <v>11</v>
      </c>
    </row>
    <row r="23" spans="1:9" ht="15.75" x14ac:dyDescent="0.25">
      <c r="A23" s="26" t="s">
        <v>262</v>
      </c>
      <c r="B23" s="27">
        <v>7</v>
      </c>
      <c r="C23" s="27">
        <v>14</v>
      </c>
      <c r="D23" s="27" t="s">
        <v>263</v>
      </c>
      <c r="E23" s="27" t="s">
        <v>111</v>
      </c>
      <c r="F23" s="27" t="s">
        <v>112</v>
      </c>
      <c r="G23" s="27" t="s">
        <v>264</v>
      </c>
      <c r="H23" s="27" t="s">
        <v>265</v>
      </c>
      <c r="I23" s="27">
        <v>12</v>
      </c>
    </row>
    <row r="24" spans="1:9" ht="15.75" x14ac:dyDescent="0.25">
      <c r="A24" s="30" t="s">
        <v>266</v>
      </c>
      <c r="B24" s="31">
        <v>15</v>
      </c>
      <c r="C24" s="31">
        <v>30</v>
      </c>
      <c r="D24" s="31" t="s">
        <v>164</v>
      </c>
      <c r="E24" s="31" t="s">
        <v>99</v>
      </c>
      <c r="F24" s="31" t="s">
        <v>100</v>
      </c>
      <c r="G24" s="31" t="s">
        <v>267</v>
      </c>
      <c r="H24" s="31" t="s">
        <v>170</v>
      </c>
      <c r="I24" s="31">
        <v>111</v>
      </c>
    </row>
    <row r="25" spans="1:9" ht="15.75" x14ac:dyDescent="0.25">
      <c r="A25" s="30" t="s">
        <v>268</v>
      </c>
      <c r="B25" s="31">
        <v>2</v>
      </c>
      <c r="C25" s="31">
        <v>2</v>
      </c>
      <c r="D25" s="31" t="s">
        <v>269</v>
      </c>
      <c r="E25" s="31" t="s">
        <v>125</v>
      </c>
      <c r="F25" s="31" t="s">
        <v>126</v>
      </c>
      <c r="G25" s="31" t="s">
        <v>270</v>
      </c>
      <c r="H25" s="31" t="s">
        <v>271</v>
      </c>
      <c r="I25" s="31">
        <v>200</v>
      </c>
    </row>
    <row r="26" spans="1:9" ht="15.75" x14ac:dyDescent="0.25">
      <c r="A26" s="30" t="s">
        <v>272</v>
      </c>
      <c r="B26" s="31">
        <v>169</v>
      </c>
      <c r="C26" s="31">
        <v>254</v>
      </c>
      <c r="D26" s="31" t="s">
        <v>136</v>
      </c>
      <c r="E26" s="31" t="s">
        <v>87</v>
      </c>
      <c r="F26" s="31" t="s">
        <v>88</v>
      </c>
      <c r="G26" s="31" t="s">
        <v>273</v>
      </c>
      <c r="H26" s="31" t="s">
        <v>274</v>
      </c>
      <c r="I26" s="31">
        <v>16</v>
      </c>
    </row>
    <row r="27" spans="1:9" ht="15.75" x14ac:dyDescent="0.25">
      <c r="A27" s="30" t="s">
        <v>275</v>
      </c>
      <c r="B27" s="31">
        <v>7</v>
      </c>
      <c r="C27" s="31">
        <v>14</v>
      </c>
      <c r="D27" s="31" t="s">
        <v>276</v>
      </c>
      <c r="E27" s="31" t="s">
        <v>111</v>
      </c>
      <c r="F27" s="31" t="s">
        <v>112</v>
      </c>
      <c r="G27" s="31" t="s">
        <v>277</v>
      </c>
      <c r="H27" s="31" t="s">
        <v>278</v>
      </c>
      <c r="I27" s="31">
        <v>10</v>
      </c>
    </row>
    <row r="28" spans="1:9" ht="15.75" x14ac:dyDescent="0.25">
      <c r="A28" s="30" t="s">
        <v>279</v>
      </c>
      <c r="B28" s="31">
        <v>7</v>
      </c>
      <c r="C28" s="31">
        <v>14</v>
      </c>
      <c r="D28" s="31" t="s">
        <v>280</v>
      </c>
      <c r="E28" s="31" t="s">
        <v>111</v>
      </c>
      <c r="F28" s="31" t="s">
        <v>112</v>
      </c>
      <c r="G28" s="31" t="s">
        <v>281</v>
      </c>
      <c r="H28" s="31" t="s">
        <v>282</v>
      </c>
      <c r="I28" s="31">
        <v>11</v>
      </c>
    </row>
    <row r="29" spans="1:9" ht="15.75" x14ac:dyDescent="0.25">
      <c r="A29" s="30" t="s">
        <v>283</v>
      </c>
      <c r="B29" s="31">
        <v>7</v>
      </c>
      <c r="C29" s="31">
        <v>14</v>
      </c>
      <c r="D29" s="31" t="s">
        <v>284</v>
      </c>
      <c r="E29" s="31" t="s">
        <v>111</v>
      </c>
      <c r="F29" s="31" t="s">
        <v>112</v>
      </c>
      <c r="G29" s="31" t="s">
        <v>285</v>
      </c>
      <c r="H29" s="31" t="s">
        <v>286</v>
      </c>
      <c r="I29" s="31">
        <v>12</v>
      </c>
    </row>
    <row r="30" spans="1:9" ht="15.75" x14ac:dyDescent="0.25">
      <c r="A30" s="21" t="s">
        <v>287</v>
      </c>
      <c r="B30" s="22">
        <v>2</v>
      </c>
      <c r="C30" s="22">
        <v>2</v>
      </c>
      <c r="D30" s="22" t="s">
        <v>288</v>
      </c>
      <c r="E30" s="22" t="s">
        <v>125</v>
      </c>
      <c r="F30" s="22" t="s">
        <v>126</v>
      </c>
      <c r="G30" s="22" t="s">
        <v>289</v>
      </c>
      <c r="H30" s="22" t="s">
        <v>290</v>
      </c>
      <c r="I30" s="22"/>
    </row>
    <row r="31" spans="1:9" ht="15.75" x14ac:dyDescent="0.25">
      <c r="A31" s="21" t="s">
        <v>291</v>
      </c>
      <c r="B31" s="22">
        <v>2</v>
      </c>
      <c r="C31" s="22">
        <v>2</v>
      </c>
      <c r="D31" s="22" t="s">
        <v>292</v>
      </c>
      <c r="E31" s="22" t="s">
        <v>125</v>
      </c>
      <c r="F31" s="22" t="s">
        <v>126</v>
      </c>
      <c r="G31" s="22" t="s">
        <v>293</v>
      </c>
      <c r="H31" s="22" t="s">
        <v>294</v>
      </c>
      <c r="I31" s="22"/>
    </row>
    <row r="32" spans="1:9" ht="15.75" x14ac:dyDescent="0.25">
      <c r="A32" s="21" t="s">
        <v>295</v>
      </c>
      <c r="B32" s="22">
        <v>2</v>
      </c>
      <c r="C32" s="22">
        <v>2</v>
      </c>
      <c r="D32" s="22" t="s">
        <v>184</v>
      </c>
      <c r="E32" s="22" t="s">
        <v>125</v>
      </c>
      <c r="F32" s="22" t="s">
        <v>126</v>
      </c>
      <c r="G32" s="22" t="s">
        <v>296</v>
      </c>
      <c r="H32" s="22" t="s">
        <v>297</v>
      </c>
      <c r="I32" s="22"/>
    </row>
    <row r="33" spans="1:9" ht="15.75" x14ac:dyDescent="0.25">
      <c r="A33" s="21" t="s">
        <v>298</v>
      </c>
      <c r="B33" s="22">
        <v>2</v>
      </c>
      <c r="C33" s="22">
        <v>2</v>
      </c>
      <c r="D33" s="22" t="s">
        <v>299</v>
      </c>
      <c r="E33" s="22" t="s">
        <v>125</v>
      </c>
      <c r="F33" s="22" t="s">
        <v>126</v>
      </c>
      <c r="G33" s="22" t="s">
        <v>300</v>
      </c>
      <c r="H33" s="22" t="s">
        <v>301</v>
      </c>
      <c r="I33" s="22"/>
    </row>
  </sheetData>
  <sortState xmlns:xlrd2="http://schemas.microsoft.com/office/spreadsheetml/2017/richdata2" ref="A2:H33">
    <sortCondition ref="A2:A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B80-4816-4891-B8BE-17E80C9DEB83}">
  <dimension ref="A1:C4"/>
  <sheetViews>
    <sheetView workbookViewId="0">
      <selection activeCell="D4" sqref="D4"/>
    </sheetView>
  </sheetViews>
  <sheetFormatPr defaultRowHeight="15" x14ac:dyDescent="0.25"/>
  <cols>
    <col min="1" max="1" width="26.42578125" bestFit="1" customWidth="1"/>
  </cols>
  <sheetData>
    <row r="1" spans="1:3" x14ac:dyDescent="0.25">
      <c r="A1" t="s">
        <v>302</v>
      </c>
      <c r="B1">
        <f>32*512</f>
        <v>16384</v>
      </c>
    </row>
    <row r="2" spans="1:3" x14ac:dyDescent="0.25">
      <c r="A2" t="s">
        <v>303</v>
      </c>
      <c r="B2">
        <v>1338</v>
      </c>
    </row>
    <row r="3" spans="1:3" x14ac:dyDescent="0.25">
      <c r="A3" t="s">
        <v>304</v>
      </c>
      <c r="B3">
        <v>2056</v>
      </c>
    </row>
    <row r="4" spans="1:3" x14ac:dyDescent="0.25">
      <c r="A4" t="s">
        <v>305</v>
      </c>
      <c r="B4">
        <f>B1-B2</f>
        <v>15046</v>
      </c>
      <c r="C4">
        <f>B1/B2</f>
        <v>12.245142002989537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hosts</vt:lpstr>
      <vt:lpstr>growth</vt:lpstr>
      <vt:lpstr>vlsmcalc</vt:lpstr>
      <vt:lpstr>vlsm calc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Joey Sutton Preece</cp:lastModifiedBy>
  <cp:revision/>
  <dcterms:created xsi:type="dcterms:W3CDTF">2015-06-05T18:17:20Z</dcterms:created>
  <dcterms:modified xsi:type="dcterms:W3CDTF">2022-05-08T12:52:56Z</dcterms:modified>
  <cp:category/>
  <cp:contentStatus/>
</cp:coreProperties>
</file>